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490" activeTab="0"/>
  </bookViews>
  <sheets>
    <sheet name="IS" sheetId="1" r:id="rId1"/>
    <sheet name="BS" sheetId="2" r:id="rId2"/>
    <sheet name="CF" sheetId="3" r:id="rId3"/>
    <sheet name="Equity" sheetId="4" r:id="rId4"/>
  </sheets>
  <definedNames>
    <definedName name="_xlnm.Print_Area" localSheetId="1">'BS'!$A$1:$I$60</definedName>
    <definedName name="_xlnm.Print_Area" localSheetId="2">'CF'!$A$1:$J$38</definedName>
    <definedName name="_xlnm.Print_Area" localSheetId="3">'Equity'!$A$1:$P$45</definedName>
    <definedName name="_xlnm.Print_Area" localSheetId="0">'IS'!$A$1:$I$53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<sst xmlns="http://schemas.openxmlformats.org/spreadsheetml/2006/main" count="149" uniqueCount="110">
  <si>
    <t>RM'000</t>
  </si>
  <si>
    <t>Reserves</t>
  </si>
  <si>
    <t>Revenue</t>
  </si>
  <si>
    <t>Inventories</t>
  </si>
  <si>
    <t>Capital</t>
  </si>
  <si>
    <t>Total</t>
  </si>
  <si>
    <t>Other investments</t>
  </si>
  <si>
    <t>Cash and bank balances</t>
  </si>
  <si>
    <t>Property, plant and equipment</t>
  </si>
  <si>
    <t>Operating expenses</t>
  </si>
  <si>
    <t>Other operating income</t>
  </si>
  <si>
    <t>Goodwill on consolidation</t>
  </si>
  <si>
    <t>Share capital</t>
  </si>
  <si>
    <t>Minority interests</t>
  </si>
  <si>
    <t>Share</t>
  </si>
  <si>
    <t>Exchange</t>
  </si>
  <si>
    <t>Retained</t>
  </si>
  <si>
    <t>Premium</t>
  </si>
  <si>
    <t>Minority</t>
  </si>
  <si>
    <t>Equity</t>
  </si>
  <si>
    <t>CONDENSED CONSOLIDATED BALANCE SHEET</t>
  </si>
  <si>
    <t>CONDENSED CONSOLIDATED CASH FLOW STATEMENT</t>
  </si>
  <si>
    <t>CONDENSED CONSOLIDATED STATEMENT OF CHANGES IN EQUITY</t>
  </si>
  <si>
    <t>Interests</t>
  </si>
  <si>
    <t>CONDENSED CONSOLIDATED INCOME STATEMENT</t>
  </si>
  <si>
    <t>(Unaudited figures)</t>
  </si>
  <si>
    <t>Current</t>
  </si>
  <si>
    <t>Year</t>
  </si>
  <si>
    <t>Quarter</t>
  </si>
  <si>
    <t>Corresponding</t>
  </si>
  <si>
    <t xml:space="preserve">Current </t>
  </si>
  <si>
    <t xml:space="preserve">Year </t>
  </si>
  <si>
    <t>To Date</t>
  </si>
  <si>
    <t>Preceding</t>
  </si>
  <si>
    <t>Individual Quarter</t>
  </si>
  <si>
    <t>Cumulative Quarter</t>
  </si>
  <si>
    <t>Deferred tax assets</t>
  </si>
  <si>
    <t>Current Quarter</t>
  </si>
  <si>
    <t>As at End of</t>
  </si>
  <si>
    <t>Financial Year End</t>
  </si>
  <si>
    <t>As at Preceding</t>
  </si>
  <si>
    <t>Short term borrowings</t>
  </si>
  <si>
    <t>Tax recoverable</t>
  </si>
  <si>
    <t>Current Assets</t>
  </si>
  <si>
    <t>Current Liabilities</t>
  </si>
  <si>
    <t>Non-Current Liabilities</t>
  </si>
  <si>
    <t>Long term borrowings</t>
  </si>
  <si>
    <t>Deferred tax liabilities</t>
  </si>
  <si>
    <t>Net assets per share attributable to</t>
  </si>
  <si>
    <t>Cash and cash equivalents comprised the following:</t>
  </si>
  <si>
    <t>Trade and other receivables</t>
  </si>
  <si>
    <t>Trade and other payables</t>
  </si>
  <si>
    <t>Non-Current Assets</t>
  </si>
  <si>
    <t>Balance at 1 January 2007</t>
  </si>
  <si>
    <t>Bank overdraft</t>
  </si>
  <si>
    <t>Preceding Year</t>
  </si>
  <si>
    <t>Tax liabilities</t>
  </si>
  <si>
    <t>Deposits with licensed banks</t>
  </si>
  <si>
    <t>Finance costs</t>
  </si>
  <si>
    <t>Share of result in associated company</t>
  </si>
  <si>
    <t>Equity holders of the Company</t>
  </si>
  <si>
    <t>Equity attributable to equity holders of the Company</t>
  </si>
  <si>
    <t xml:space="preserve"> ordinary equity holders of the Company (RM)</t>
  </si>
  <si>
    <t>Sub-total</t>
  </si>
  <si>
    <t>Profit from operations</t>
  </si>
  <si>
    <t>Profit for the period</t>
  </si>
  <si>
    <t>Profit before tax</t>
  </si>
  <si>
    <t xml:space="preserve">  Basic (sen)</t>
  </si>
  <si>
    <t xml:space="preserve">  Diluted (sen)</t>
  </si>
  <si>
    <t>31.12.2007</t>
  </si>
  <si>
    <t>Prepaid lease payments for land</t>
  </si>
  <si>
    <t>Investment in associates</t>
  </si>
  <si>
    <t>ASSETS</t>
  </si>
  <si>
    <t>TOTAL ASSETS</t>
  </si>
  <si>
    <t>EQUITY AND LIABILITIES</t>
  </si>
  <si>
    <t>TOTAL EQUITY</t>
  </si>
  <si>
    <t>LIABILITIES</t>
  </si>
  <si>
    <t>TOTAL LIABILITIES</t>
  </si>
  <si>
    <t>TOTAL EQUITY AND LIABILITIES</t>
  </si>
  <si>
    <t>Balance at 1 January 2008</t>
  </si>
  <si>
    <t xml:space="preserve"> recognised directly in equity</t>
  </si>
  <si>
    <t>Arising from acquisition of subsidiary</t>
  </si>
  <si>
    <t>Exchange differences, representing net expense</t>
  </si>
  <si>
    <t>Exchange differences, representing net income</t>
  </si>
  <si>
    <t>Total recognised income for the period</t>
  </si>
  <si>
    <t>&lt;------------------- Attributable to Equity Holders of the Company ------------------&gt;</t>
  </si>
  <si>
    <t>Deposit with licensed banks</t>
  </si>
  <si>
    <t>Net cash from operating activities</t>
  </si>
  <si>
    <t>Net cash used in investing activities</t>
  </si>
  <si>
    <t>Net change in cash and cash equivalents</t>
  </si>
  <si>
    <t>Cash and cash equivalents at beginning of period</t>
  </si>
  <si>
    <t>Cash and cash equivalents at end of period</t>
  </si>
  <si>
    <t>Tax expense</t>
  </si>
  <si>
    <t>Translation</t>
  </si>
  <si>
    <t>Reserve</t>
  </si>
  <si>
    <t>ICULS *</t>
  </si>
  <si>
    <t>Earnings</t>
  </si>
  <si>
    <t>* Denotes irredeemable convertible unsecured loan stocks</t>
  </si>
  <si>
    <t>For the period ended 30 June 2008</t>
  </si>
  <si>
    <t>30.6.2008</t>
  </si>
  <si>
    <t>30.6.2007</t>
  </si>
  <si>
    <t>As at 30 June 2008</t>
  </si>
  <si>
    <t>Balance at 30 June 2008</t>
  </si>
  <si>
    <t>Balance at 30 June 2007</t>
  </si>
  <si>
    <t>Dividend paid</t>
  </si>
  <si>
    <t>Net cash from financing activities</t>
  </si>
  <si>
    <t>Profit for the period attributable to:</t>
  </si>
  <si>
    <t>Profit per share attributable to equity holders of the Company:</t>
  </si>
  <si>
    <t>Dividend payable</t>
  </si>
  <si>
    <t>Total recognised income and expense for the period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</si>
</sst>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\ #,##0;&quot;RM&quot;\ \-#,##0"/>
    <numFmt numFmtId="191" formatCode="&quot;RM&quot;\ #,##0;[Red]&quot;RM&quot;\ \-#,##0"/>
    <numFmt numFmtId="192" formatCode="&quot;RM&quot;\ #,##0.00;&quot;RM&quot;\ \-#,##0.00"/>
    <numFmt numFmtId="193" formatCode="&quot;RM&quot;\ #,##0.00;[Red]&quot;RM&quot;\ \-#,##0.00"/>
    <numFmt numFmtId="194" formatCode="_ &quot;RM&quot;\ * #,##0_ ;_ &quot;RM&quot;\ * \-#,##0_ ;_ &quot;RM&quot;\ * &quot;-&quot;_ ;_ @_ "/>
    <numFmt numFmtId="195" formatCode="_ * #,##0_ ;_ * \-#,##0_ ;_ * &quot;-&quot;_ ;_ @_ "/>
    <numFmt numFmtId="196" formatCode="_ &quot;RM&quot;\ * #,##0.00_ ;_ &quot;RM&quot;\ * \-#,##0.00_ ;_ &quot;RM&quot;\ * &quot;-&quot;??_ ;_ @_ "/>
    <numFmt numFmtId="197" formatCode="_ * #,##0.00_ ;_ * \-#,##0.00_ ;_ * &quot;-&quot;??_ ;_ @_ 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0.000"/>
    <numFmt numFmtId="202" formatCode="0.00&quot; sen&quot;"/>
    <numFmt numFmtId="203" formatCode="0.0&quot; sen&quot;"/>
    <numFmt numFmtId="204" formatCode="0.00000"/>
    <numFmt numFmtId="205" formatCode="0.0000"/>
    <numFmt numFmtId="206" formatCode="_(* #,##0.000_);_(* \(#,##0.000\);_(* &quot;-&quot;???_);_(@_)"/>
    <numFmt numFmtId="207" formatCode="0_);\(0\)"/>
    <numFmt numFmtId="208" formatCode="0.00_);\(0.00\)"/>
    <numFmt numFmtId="209" formatCode="#,##0.0_);\(#,##0.0\)"/>
    <numFmt numFmtId="210" formatCode="_(* #,##0.0000_);_(* \(#,##0.0000\);_(* &quot;-&quot;??_);_(@_)"/>
    <numFmt numFmtId="211" formatCode="_(* #,##0.00000000000_);_(* \(#,##0.00000000000\);_(* &quot;-&quot;???????????_);_(@_)"/>
    <numFmt numFmtId="212" formatCode="_(* #,##0.0_);_(* \(#,##0.0\);_(* &quot;-&quot;?_);_(@_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" fontId="6" fillId="0" borderId="0" xfId="0" applyNumberFormat="1" applyFont="1" applyFill="1" applyBorder="1" applyAlignment="1">
      <alignment horizontal="left" vertical="center" indent="5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 quotePrefix="1">
      <alignment horizontal="center"/>
    </xf>
    <xf numFmtId="43" fontId="8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/>
    </xf>
    <xf numFmtId="199" fontId="10" fillId="0" borderId="0" xfId="15" applyNumberFormat="1" applyFont="1" applyFill="1" applyAlignment="1">
      <alignment horizontal="center"/>
    </xf>
    <xf numFmtId="199" fontId="10" fillId="0" borderId="0" xfId="15" applyNumberFormat="1" applyFont="1" applyFill="1" applyAlignment="1" quotePrefix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99" fontId="12" fillId="0" borderId="0" xfId="15" applyNumberFormat="1" applyFont="1" applyFill="1" applyBorder="1" applyAlignment="1">
      <alignment/>
    </xf>
    <xf numFmtId="199" fontId="12" fillId="0" borderId="1" xfId="15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99" fontId="12" fillId="0" borderId="2" xfId="15" applyNumberFormat="1" applyFont="1" applyFill="1" applyBorder="1" applyAlignment="1">
      <alignment/>
    </xf>
    <xf numFmtId="199" fontId="12" fillId="0" borderId="0" xfId="15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0" fontId="6" fillId="0" borderId="0" xfId="0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99" fontId="12" fillId="0" borderId="3" xfId="15" applyNumberFormat="1" applyFont="1" applyFill="1" applyBorder="1" applyAlignment="1">
      <alignment/>
    </xf>
    <xf numFmtId="199" fontId="12" fillId="0" borderId="4" xfId="15" applyNumberFormat="1" applyFont="1" applyFill="1" applyBorder="1" applyAlignment="1">
      <alignment/>
    </xf>
    <xf numFmtId="199" fontId="12" fillId="0" borderId="5" xfId="15" applyNumberFormat="1" applyFont="1" applyFill="1" applyBorder="1" applyAlignment="1">
      <alignment/>
    </xf>
    <xf numFmtId="199" fontId="12" fillId="0" borderId="6" xfId="15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99" fontId="12" fillId="0" borderId="0" xfId="15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99" fontId="12" fillId="0" borderId="0" xfId="15" applyNumberFormat="1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 quotePrefix="1">
      <alignment horizontal="left"/>
    </xf>
    <xf numFmtId="199" fontId="6" fillId="0" borderId="0" xfId="15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99" fontId="6" fillId="0" borderId="0" xfId="15" applyNumberFormat="1" applyFont="1" applyFill="1" applyAlignment="1">
      <alignment horizontal="centerContinuous"/>
    </xf>
    <xf numFmtId="49" fontId="6" fillId="0" borderId="0" xfId="15" applyNumberFormat="1" applyFont="1" applyFill="1" applyAlignment="1">
      <alignment horizontal="center"/>
    </xf>
    <xf numFmtId="199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 quotePrefix="1">
      <alignment horizontal="center"/>
    </xf>
    <xf numFmtId="1" fontId="12" fillId="0" borderId="0" xfId="15" applyNumberFormat="1" applyFont="1" applyFill="1" applyAlignment="1">
      <alignment horizontal="center"/>
    </xf>
    <xf numFmtId="1" fontId="6" fillId="0" borderId="0" xfId="15" applyNumberFormat="1" applyFont="1" applyFill="1" applyAlignment="1">
      <alignment horizontal="center"/>
    </xf>
    <xf numFmtId="199" fontId="14" fillId="0" borderId="0" xfId="15" applyNumberFormat="1" applyFont="1" applyFill="1" applyAlignment="1">
      <alignment/>
    </xf>
    <xf numFmtId="199" fontId="12" fillId="0" borderId="0" xfId="15" applyNumberFormat="1" applyFont="1" applyFill="1" applyBorder="1" applyAlignment="1" quotePrefix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 quotePrefix="1">
      <alignment horizontal="left"/>
    </xf>
    <xf numFmtId="199" fontId="12" fillId="0" borderId="7" xfId="15" applyNumberFormat="1" applyFont="1" applyFill="1" applyBorder="1" applyAlignment="1">
      <alignment/>
    </xf>
    <xf numFmtId="43" fontId="12" fillId="0" borderId="7" xfId="15" applyFont="1" applyFill="1" applyBorder="1" applyAlignment="1">
      <alignment/>
    </xf>
    <xf numFmtId="43" fontId="12" fillId="0" borderId="0" xfId="15" applyFont="1" applyFill="1" applyBorder="1" applyAlignment="1">
      <alignment/>
    </xf>
    <xf numFmtId="199" fontId="12" fillId="0" borderId="0" xfId="15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99" fontId="12" fillId="0" borderId="0" xfId="15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199" fontId="12" fillId="0" borderId="0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99" fontId="6" fillId="0" borderId="0" xfId="15" applyNumberFormat="1" applyFont="1" applyFill="1" applyBorder="1" applyAlignment="1">
      <alignment horizontal="center"/>
    </xf>
    <xf numFmtId="199" fontId="1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Fill="1" applyBorder="1" applyAlignment="1">
      <alignment horizontal="justify"/>
    </xf>
    <xf numFmtId="199" fontId="6" fillId="0" borderId="0" xfId="15" applyNumberFormat="1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199" fontId="6" fillId="0" borderId="0" xfId="15" applyNumberFormat="1" applyFont="1" applyFill="1" applyAlignment="1">
      <alignment/>
    </xf>
    <xf numFmtId="2" fontId="12" fillId="0" borderId="0" xfId="15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99" fontId="6" fillId="0" borderId="0" xfId="15" applyNumberFormat="1" applyFont="1" applyFill="1" applyBorder="1" applyAlignment="1">
      <alignment horizontal="right"/>
    </xf>
    <xf numFmtId="199" fontId="12" fillId="0" borderId="0" xfId="15" applyNumberFormat="1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199" fontId="12" fillId="0" borderId="0" xfId="15" applyNumberFormat="1" applyFont="1" applyFill="1" applyBorder="1" applyAlignment="1" quotePrefix="1">
      <alignment horizontal="center"/>
    </xf>
    <xf numFmtId="199" fontId="12" fillId="0" borderId="0" xfId="15" applyNumberFormat="1" applyFont="1" applyFill="1" applyBorder="1" applyAlignment="1" quotePrefix="1">
      <alignment/>
    </xf>
    <xf numFmtId="199" fontId="16" fillId="0" borderId="0" xfId="0" applyNumberFormat="1" applyFont="1" applyAlignment="1">
      <alignment/>
    </xf>
    <xf numFmtId="199" fontId="12" fillId="0" borderId="0" xfId="0" applyNumberFormat="1" applyFont="1" applyFill="1" applyBorder="1" applyAlignment="1">
      <alignment/>
    </xf>
    <xf numFmtId="37" fontId="16" fillId="0" borderId="0" xfId="0" applyNumberFormat="1" applyFont="1" applyAlignment="1">
      <alignment/>
    </xf>
    <xf numFmtId="37" fontId="12" fillId="0" borderId="0" xfId="0" applyNumberFormat="1" applyFont="1" applyFill="1" applyAlignment="1">
      <alignment/>
    </xf>
    <xf numFmtId="199" fontId="12" fillId="0" borderId="8" xfId="15" applyNumberFormat="1" applyFont="1" applyFill="1" applyBorder="1" applyAlignment="1">
      <alignment/>
    </xf>
    <xf numFmtId="0" fontId="16" fillId="0" borderId="8" xfId="0" applyFont="1" applyBorder="1" applyAlignment="1">
      <alignment/>
    </xf>
    <xf numFmtId="0" fontId="12" fillId="0" borderId="8" xfId="0" applyFont="1" applyFill="1" applyBorder="1" applyAlignment="1">
      <alignment/>
    </xf>
    <xf numFmtId="199" fontId="12" fillId="0" borderId="9" xfId="15" applyNumberFormat="1" applyFont="1" applyFill="1" applyBorder="1" applyAlignment="1">
      <alignment/>
    </xf>
    <xf numFmtId="199" fontId="16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199" fontId="12" fillId="0" borderId="1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99" fontId="16" fillId="0" borderId="0" xfId="0" applyNumberFormat="1" applyFont="1" applyBorder="1" applyAlignment="1">
      <alignment/>
    </xf>
    <xf numFmtId="0" fontId="16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3" fontId="0" fillId="0" borderId="0" xfId="0" applyNumberFormat="1" applyFont="1" applyAlignment="1">
      <alignment/>
    </xf>
    <xf numFmtId="199" fontId="12" fillId="0" borderId="11" xfId="15" applyNumberFormat="1" applyFont="1" applyFill="1" applyBorder="1" applyAlignment="1">
      <alignment/>
    </xf>
    <xf numFmtId="199" fontId="12" fillId="0" borderId="12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99" fontId="12" fillId="0" borderId="5" xfId="15" applyNumberFormat="1" applyFont="1" applyFill="1" applyBorder="1" applyAlignment="1">
      <alignment horizontal="center"/>
    </xf>
    <xf numFmtId="199" fontId="12" fillId="0" borderId="6" xfId="15" applyNumberFormat="1" applyFont="1" applyFill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199" fontId="6" fillId="0" borderId="0" xfId="15" applyNumberFormat="1" applyFont="1" applyFill="1" applyAlignment="1" quotePrefix="1">
      <alignment horizontal="center"/>
    </xf>
    <xf numFmtId="199" fontId="0" fillId="0" borderId="0" xfId="0" applyNumberFormat="1" applyFont="1" applyAlignment="1">
      <alignment/>
    </xf>
    <xf numFmtId="0" fontId="15" fillId="0" borderId="0" xfId="0" applyFont="1" applyFill="1" applyAlignment="1" quotePrefix="1">
      <alignment horizontal="left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43" fontId="12" fillId="0" borderId="7" xfId="15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center"/>
    </xf>
    <xf numFmtId="19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9" fontId="12" fillId="0" borderId="13" xfId="15" applyNumberFormat="1" applyFont="1" applyFill="1" applyBorder="1" applyAlignment="1">
      <alignment/>
    </xf>
    <xf numFmtId="199" fontId="16" fillId="0" borderId="8" xfId="0" applyNumberFormat="1" applyFont="1" applyBorder="1" applyAlignment="1">
      <alignment/>
    </xf>
    <xf numFmtId="199" fontId="12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199" fontId="12" fillId="0" borderId="1" xfId="15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justify"/>
    </xf>
    <xf numFmtId="199" fontId="6" fillId="0" borderId="0" xfId="15" applyNumberFormat="1" applyFont="1" applyFill="1" applyAlignment="1" quotePrefix="1">
      <alignment horizontal="center"/>
    </xf>
    <xf numFmtId="199" fontId="6" fillId="0" borderId="0" xfId="15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justify" vertical="top" wrapText="1"/>
    </xf>
    <xf numFmtId="0" fontId="15" fillId="0" borderId="0" xfId="0" applyFont="1" applyFill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1095375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2668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771525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3</xdr:col>
      <xdr:colOff>619125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1285875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266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28.7109375" style="33" customWidth="1"/>
    <col min="3" max="3" width="13.00390625" style="47" customWidth="1"/>
    <col min="4" max="4" width="0.9921875" style="47" customWidth="1"/>
    <col min="5" max="5" width="15.140625" style="47" bestFit="1" customWidth="1"/>
    <col min="6" max="6" width="0.9921875" style="47" customWidth="1"/>
    <col min="7" max="7" width="13.421875" style="47" customWidth="1"/>
    <col min="8" max="8" width="0.85546875" style="47" customWidth="1"/>
    <col min="9" max="9" width="14.28125" style="47" customWidth="1"/>
    <col min="10" max="16384" width="9.140625" style="34" customWidth="1"/>
  </cols>
  <sheetData>
    <row r="1" spans="1:9" s="33" customFormat="1" ht="12">
      <c r="A1" s="31"/>
      <c r="B1" s="31"/>
      <c r="C1" s="32"/>
      <c r="D1" s="32"/>
      <c r="E1" s="32"/>
      <c r="F1" s="32"/>
      <c r="G1" s="32"/>
      <c r="H1" s="32"/>
      <c r="I1" s="32"/>
    </row>
    <row r="2" spans="1:9" s="33" customFormat="1" ht="12">
      <c r="A2" s="31"/>
      <c r="B2" s="31"/>
      <c r="C2" s="32"/>
      <c r="D2" s="32"/>
      <c r="E2" s="32"/>
      <c r="F2" s="32"/>
      <c r="G2" s="32"/>
      <c r="H2" s="32"/>
      <c r="I2" s="32"/>
    </row>
    <row r="3" spans="1:9" s="33" customFormat="1" ht="12">
      <c r="A3" s="31"/>
      <c r="B3" s="31"/>
      <c r="C3" s="32"/>
      <c r="D3" s="32"/>
      <c r="E3" s="32"/>
      <c r="F3" s="32"/>
      <c r="G3" s="32"/>
      <c r="H3" s="32"/>
      <c r="I3" s="32"/>
    </row>
    <row r="4" spans="1:9" s="33" customFormat="1" ht="12">
      <c r="A4" s="31"/>
      <c r="B4" s="31"/>
      <c r="C4" s="32"/>
      <c r="D4" s="32"/>
      <c r="E4" s="32"/>
      <c r="F4" s="32"/>
      <c r="G4" s="32"/>
      <c r="H4" s="32"/>
      <c r="I4" s="32"/>
    </row>
    <row r="5" spans="1:9" s="33" customFormat="1" ht="12">
      <c r="A5" s="31"/>
      <c r="B5" s="31"/>
      <c r="C5" s="32"/>
      <c r="D5" s="32"/>
      <c r="E5" s="32"/>
      <c r="F5" s="32"/>
      <c r="G5" s="32"/>
      <c r="H5" s="32"/>
      <c r="I5" s="32"/>
    </row>
    <row r="6" spans="1:9" s="33" customFormat="1" ht="12">
      <c r="A6" s="31"/>
      <c r="B6" s="31"/>
      <c r="C6" s="32"/>
      <c r="D6" s="32"/>
      <c r="E6" s="32"/>
      <c r="F6" s="32"/>
      <c r="G6" s="32"/>
      <c r="H6" s="32"/>
      <c r="I6" s="32"/>
    </row>
    <row r="7" spans="1:9" s="33" customFormat="1" ht="12">
      <c r="A7" s="31"/>
      <c r="B7" s="31"/>
      <c r="C7" s="32"/>
      <c r="D7" s="32"/>
      <c r="E7" s="32"/>
      <c r="F7" s="32"/>
      <c r="G7" s="32"/>
      <c r="H7" s="32"/>
      <c r="I7" s="32"/>
    </row>
    <row r="8" spans="1:9" s="33" customFormat="1" ht="12">
      <c r="A8" s="31"/>
      <c r="B8" s="31"/>
      <c r="C8" s="32"/>
      <c r="D8" s="32"/>
      <c r="E8" s="32"/>
      <c r="F8" s="32"/>
      <c r="G8" s="32"/>
      <c r="H8" s="32"/>
      <c r="I8" s="32"/>
    </row>
    <row r="9" spans="1:9" s="33" customFormat="1" ht="12.75">
      <c r="A9" s="37" t="s">
        <v>24</v>
      </c>
      <c r="B9" s="31"/>
      <c r="C9" s="32"/>
      <c r="D9" s="32"/>
      <c r="E9" s="32"/>
      <c r="F9" s="32"/>
      <c r="G9" s="32"/>
      <c r="H9" s="32"/>
      <c r="I9" s="32"/>
    </row>
    <row r="10" spans="1:9" s="33" customFormat="1" ht="12.75">
      <c r="A10" s="38" t="s">
        <v>98</v>
      </c>
      <c r="B10" s="31"/>
      <c r="C10" s="32"/>
      <c r="D10" s="32"/>
      <c r="E10" s="32"/>
      <c r="F10" s="32"/>
      <c r="G10" s="32"/>
      <c r="H10" s="32"/>
      <c r="I10" s="32"/>
    </row>
    <row r="11" spans="1:9" s="33" customFormat="1" ht="12.75">
      <c r="A11" s="37" t="s">
        <v>25</v>
      </c>
      <c r="B11" s="31"/>
      <c r="C11" s="32"/>
      <c r="D11" s="32"/>
      <c r="E11" s="32"/>
      <c r="F11" s="32"/>
      <c r="G11" s="32"/>
      <c r="H11" s="32"/>
      <c r="I11" s="32"/>
    </row>
    <row r="12" spans="1:9" s="33" customFormat="1" ht="12">
      <c r="A12" s="31"/>
      <c r="B12" s="31"/>
      <c r="C12" s="32"/>
      <c r="D12" s="32"/>
      <c r="E12" s="32"/>
      <c r="F12" s="32"/>
      <c r="G12" s="32"/>
      <c r="H12" s="32"/>
      <c r="I12" s="32"/>
    </row>
    <row r="13" spans="2:9" s="33" customFormat="1" ht="12">
      <c r="B13" s="31"/>
      <c r="C13" s="122" t="s">
        <v>34</v>
      </c>
      <c r="D13" s="123"/>
      <c r="E13" s="123"/>
      <c r="F13" s="32"/>
      <c r="G13" s="122" t="s">
        <v>35</v>
      </c>
      <c r="H13" s="123"/>
      <c r="I13" s="123"/>
    </row>
    <row r="14" spans="1:9" ht="12">
      <c r="A14" s="36"/>
      <c r="B14" s="31"/>
      <c r="C14" s="39" t="s">
        <v>26</v>
      </c>
      <c r="D14" s="35"/>
      <c r="E14" s="102" t="s">
        <v>55</v>
      </c>
      <c r="F14" s="18"/>
      <c r="G14" s="39" t="s">
        <v>30</v>
      </c>
      <c r="H14" s="35"/>
      <c r="I14" s="39" t="s">
        <v>33</v>
      </c>
    </row>
    <row r="15" spans="1:9" ht="12">
      <c r="A15" s="36"/>
      <c r="B15" s="31"/>
      <c r="C15" s="39" t="s">
        <v>27</v>
      </c>
      <c r="D15" s="35"/>
      <c r="E15" s="39" t="s">
        <v>29</v>
      </c>
      <c r="F15" s="18"/>
      <c r="G15" s="39" t="s">
        <v>31</v>
      </c>
      <c r="H15" s="35"/>
      <c r="I15" s="39" t="s">
        <v>31</v>
      </c>
    </row>
    <row r="16" spans="1:9" ht="12">
      <c r="A16" s="36"/>
      <c r="B16" s="31"/>
      <c r="C16" s="8" t="s">
        <v>28</v>
      </c>
      <c r="D16" s="41"/>
      <c r="E16" s="8" t="s">
        <v>28</v>
      </c>
      <c r="F16" s="18"/>
      <c r="G16" s="42" t="s">
        <v>32</v>
      </c>
      <c r="H16" s="35"/>
      <c r="I16" s="39" t="s">
        <v>32</v>
      </c>
    </row>
    <row r="17" spans="1:9" ht="12">
      <c r="A17" s="36"/>
      <c r="B17" s="31"/>
      <c r="C17" s="8" t="s">
        <v>99</v>
      </c>
      <c r="D17" s="41"/>
      <c r="E17" s="8" t="s">
        <v>100</v>
      </c>
      <c r="F17" s="18"/>
      <c r="G17" s="8" t="s">
        <v>99</v>
      </c>
      <c r="H17" s="8"/>
      <c r="I17" s="8" t="s">
        <v>100</v>
      </c>
    </row>
    <row r="18" spans="1:9" ht="12">
      <c r="A18" s="36"/>
      <c r="B18" s="31"/>
      <c r="C18" s="39" t="s">
        <v>0</v>
      </c>
      <c r="D18" s="43"/>
      <c r="E18" s="39" t="s">
        <v>0</v>
      </c>
      <c r="F18" s="43"/>
      <c r="G18" s="39" t="s">
        <v>0</v>
      </c>
      <c r="H18" s="43"/>
      <c r="I18" s="39" t="s">
        <v>0</v>
      </c>
    </row>
    <row r="19" spans="1:9" ht="12">
      <c r="A19" s="36"/>
      <c r="B19" s="31"/>
      <c r="C19" s="44"/>
      <c r="D19" s="45"/>
      <c r="E19" s="46"/>
      <c r="F19" s="45"/>
      <c r="G19" s="46"/>
      <c r="H19" s="45"/>
      <c r="I19" s="46"/>
    </row>
    <row r="20" spans="1:9" ht="12">
      <c r="A20" s="36" t="s">
        <v>2</v>
      </c>
      <c r="B20" s="31"/>
      <c r="C20" s="14">
        <v>199013.11</v>
      </c>
      <c r="D20" s="14"/>
      <c r="E20" s="14">
        <v>141537</v>
      </c>
      <c r="F20" s="14"/>
      <c r="G20" s="14">
        <v>393422</v>
      </c>
      <c r="H20" s="48"/>
      <c r="I20" s="14">
        <v>237076</v>
      </c>
    </row>
    <row r="21" spans="1:9" ht="12">
      <c r="A21" s="36"/>
      <c r="B21" s="31"/>
      <c r="C21" s="14"/>
      <c r="D21" s="14"/>
      <c r="E21" s="14"/>
      <c r="F21" s="14"/>
      <c r="G21" s="14"/>
      <c r="H21" s="14"/>
      <c r="I21" s="14"/>
    </row>
    <row r="22" spans="1:9" ht="12">
      <c r="A22" s="36" t="s">
        <v>9</v>
      </c>
      <c r="B22" s="36"/>
      <c r="C22" s="14">
        <v>-125332.426</v>
      </c>
      <c r="D22" s="18"/>
      <c r="E22" s="18">
        <v>-127172</v>
      </c>
      <c r="F22" s="18"/>
      <c r="G22" s="14">
        <v>-245998</v>
      </c>
      <c r="H22" s="18"/>
      <c r="I22" s="18">
        <v>-216889</v>
      </c>
    </row>
    <row r="23" spans="1:9" ht="12">
      <c r="A23" s="121"/>
      <c r="B23" s="121"/>
      <c r="C23" s="18"/>
      <c r="D23" s="18"/>
      <c r="E23" s="18"/>
      <c r="F23" s="18"/>
      <c r="G23" s="18"/>
      <c r="H23" s="18"/>
      <c r="I23" s="18"/>
    </row>
    <row r="24" spans="1:9" ht="12">
      <c r="A24" s="36" t="s">
        <v>10</v>
      </c>
      <c r="B24" s="31"/>
      <c r="C24" s="15">
        <v>1803</v>
      </c>
      <c r="D24" s="12"/>
      <c r="E24" s="15">
        <v>6571</v>
      </c>
      <c r="F24" s="12"/>
      <c r="G24" s="15">
        <v>3320</v>
      </c>
      <c r="H24" s="12"/>
      <c r="I24" s="15">
        <v>7370</v>
      </c>
    </row>
    <row r="25" spans="1:9" ht="12">
      <c r="A25" s="36"/>
      <c r="B25" s="31"/>
      <c r="C25" s="18"/>
      <c r="D25" s="18"/>
      <c r="E25" s="18"/>
      <c r="F25" s="18"/>
      <c r="G25" s="18"/>
      <c r="H25" s="18"/>
      <c r="I25" s="18"/>
    </row>
    <row r="26" spans="1:9" ht="12">
      <c r="A26" s="50" t="s">
        <v>64</v>
      </c>
      <c r="B26" s="31"/>
      <c r="C26" s="18">
        <f>SUM(C20:C24)</f>
        <v>75483.68399999998</v>
      </c>
      <c r="D26" s="18"/>
      <c r="E26" s="18">
        <f>SUM(E20:E24)</f>
        <v>20936</v>
      </c>
      <c r="F26" s="18"/>
      <c r="G26" s="18">
        <f>SUM(G20:G24)</f>
        <v>150744</v>
      </c>
      <c r="H26" s="18"/>
      <c r="I26" s="18">
        <f>SUM(I20:I24)</f>
        <v>27557</v>
      </c>
    </row>
    <row r="27" spans="1:9" ht="12">
      <c r="A27" s="36"/>
      <c r="B27" s="31"/>
      <c r="C27" s="14"/>
      <c r="D27" s="18"/>
      <c r="E27" s="14"/>
      <c r="F27" s="18"/>
      <c r="G27" s="14"/>
      <c r="H27" s="18"/>
      <c r="I27" s="14"/>
    </row>
    <row r="28" spans="1:9" ht="12">
      <c r="A28" s="50" t="s">
        <v>58</v>
      </c>
      <c r="B28" s="31"/>
      <c r="C28" s="14">
        <v>-8933.856</v>
      </c>
      <c r="D28" s="14"/>
      <c r="E28" s="14">
        <v>-6339</v>
      </c>
      <c r="F28" s="14"/>
      <c r="G28" s="14">
        <v>-16096</v>
      </c>
      <c r="H28" s="14"/>
      <c r="I28" s="14">
        <v>-12671</v>
      </c>
    </row>
    <row r="29" spans="1:9" ht="12">
      <c r="A29" s="36"/>
      <c r="B29" s="31"/>
      <c r="C29" s="14"/>
      <c r="D29" s="14"/>
      <c r="E29" s="14"/>
      <c r="F29" s="14"/>
      <c r="G29" s="14"/>
      <c r="H29" s="14"/>
      <c r="I29" s="14"/>
    </row>
    <row r="30" spans="1:9" ht="12">
      <c r="A30" s="50" t="s">
        <v>59</v>
      </c>
      <c r="B30" s="31"/>
      <c r="C30" s="15">
        <v>0</v>
      </c>
      <c r="D30" s="18"/>
      <c r="E30" s="15">
        <v>4</v>
      </c>
      <c r="F30" s="18"/>
      <c r="G30" s="15">
        <v>0</v>
      </c>
      <c r="H30" s="18"/>
      <c r="I30" s="15">
        <v>8</v>
      </c>
    </row>
    <row r="31" spans="1:9" ht="12">
      <c r="A31" s="36"/>
      <c r="B31" s="36"/>
      <c r="C31" s="14"/>
      <c r="D31" s="36"/>
      <c r="E31" s="14"/>
      <c r="F31" s="36"/>
      <c r="G31" s="14"/>
      <c r="H31" s="36"/>
      <c r="I31" s="14"/>
    </row>
    <row r="32" spans="1:9" ht="12">
      <c r="A32" s="50" t="s">
        <v>66</v>
      </c>
      <c r="B32" s="31"/>
      <c r="C32" s="43">
        <f>SUM(C25:C30)</f>
        <v>66549.82799999998</v>
      </c>
      <c r="D32" s="43"/>
      <c r="E32" s="43">
        <f>SUM(E25:E30)</f>
        <v>14601</v>
      </c>
      <c r="F32" s="43">
        <f>+F26+F30</f>
        <v>0</v>
      </c>
      <c r="G32" s="43">
        <f>SUM(G25:G30)</f>
        <v>134648</v>
      </c>
      <c r="H32" s="43">
        <f>+H26+H30</f>
        <v>0</v>
      </c>
      <c r="I32" s="43">
        <f>SUM(I25:I30)</f>
        <v>14894</v>
      </c>
    </row>
    <row r="33" spans="1:9" ht="12">
      <c r="A33" s="36"/>
      <c r="B33" s="31"/>
      <c r="C33" s="43"/>
      <c r="D33" s="43"/>
      <c r="E33" s="43"/>
      <c r="F33" s="43"/>
      <c r="G33" s="43"/>
      <c r="H33" s="43"/>
      <c r="I33" s="43"/>
    </row>
    <row r="34" spans="1:9" ht="12">
      <c r="A34" s="36" t="s">
        <v>92</v>
      </c>
      <c r="B34" s="31"/>
      <c r="C34" s="15">
        <v>-17532.292335000002</v>
      </c>
      <c r="D34" s="18"/>
      <c r="E34" s="15">
        <v>-5032</v>
      </c>
      <c r="F34" s="18"/>
      <c r="G34" s="15">
        <v>-36920</v>
      </c>
      <c r="H34" s="18"/>
      <c r="I34" s="15">
        <v>-6104</v>
      </c>
    </row>
    <row r="35" spans="1:9" ht="12">
      <c r="A35" s="36"/>
      <c r="B35" s="31"/>
      <c r="C35" s="18"/>
      <c r="D35" s="18"/>
      <c r="E35" s="18"/>
      <c r="F35" s="18"/>
      <c r="G35" s="18"/>
      <c r="H35" s="18"/>
      <c r="I35" s="18"/>
    </row>
    <row r="36" spans="1:9" ht="12.75" thickBot="1">
      <c r="A36" s="50" t="s">
        <v>65</v>
      </c>
      <c r="B36" s="31"/>
      <c r="C36" s="51">
        <f aca="true" t="shared" si="0" ref="C36:H36">+C32+C34</f>
        <v>49017.535664999974</v>
      </c>
      <c r="D36" s="47">
        <f t="shared" si="0"/>
        <v>0</v>
      </c>
      <c r="E36" s="51">
        <f t="shared" si="0"/>
        <v>9569</v>
      </c>
      <c r="F36" s="18">
        <f t="shared" si="0"/>
        <v>0</v>
      </c>
      <c r="G36" s="51">
        <f>+G32+G34</f>
        <v>97728</v>
      </c>
      <c r="H36" s="18">
        <f t="shared" si="0"/>
        <v>0</v>
      </c>
      <c r="I36" s="51">
        <f>+I32+I34</f>
        <v>8790</v>
      </c>
    </row>
    <row r="37" spans="1:9" ht="12">
      <c r="A37" s="36"/>
      <c r="B37" s="31"/>
      <c r="C37" s="14"/>
      <c r="D37" s="18"/>
      <c r="E37" s="14"/>
      <c r="F37" s="18"/>
      <c r="G37" s="14"/>
      <c r="H37" s="18"/>
      <c r="I37" s="14"/>
    </row>
    <row r="38" spans="1:9" ht="12">
      <c r="A38" s="50" t="s">
        <v>106</v>
      </c>
      <c r="B38" s="31"/>
      <c r="C38" s="14"/>
      <c r="D38" s="18"/>
      <c r="E38" s="14"/>
      <c r="F38" s="18"/>
      <c r="G38" s="14"/>
      <c r="H38" s="18"/>
      <c r="I38" s="14"/>
    </row>
    <row r="39" spans="1:9" ht="12">
      <c r="A39" s="36"/>
      <c r="B39" s="31"/>
      <c r="C39" s="14"/>
      <c r="D39" s="18"/>
      <c r="E39" s="14"/>
      <c r="F39" s="18"/>
      <c r="G39" s="14"/>
      <c r="H39" s="18"/>
      <c r="I39" s="14"/>
    </row>
    <row r="40" spans="1:9" ht="12">
      <c r="A40" s="50" t="s">
        <v>60</v>
      </c>
      <c r="B40" s="31"/>
      <c r="C40" s="14">
        <f>+C36-C41</f>
        <v>43332.535664999974</v>
      </c>
      <c r="D40" s="18"/>
      <c r="E40" s="14">
        <v>8527</v>
      </c>
      <c r="F40" s="18"/>
      <c r="G40" s="14">
        <f>+G36-G41</f>
        <v>87189</v>
      </c>
      <c r="H40" s="18"/>
      <c r="I40" s="14">
        <v>8324</v>
      </c>
    </row>
    <row r="41" spans="1:9" ht="12">
      <c r="A41" s="36" t="s">
        <v>13</v>
      </c>
      <c r="B41" s="31"/>
      <c r="C41" s="14">
        <v>5685</v>
      </c>
      <c r="D41" s="18"/>
      <c r="E41" s="14">
        <v>1042</v>
      </c>
      <c r="F41" s="18"/>
      <c r="G41" s="14">
        <v>10539</v>
      </c>
      <c r="H41" s="18"/>
      <c r="I41" s="14">
        <v>466</v>
      </c>
    </row>
    <row r="42" spans="1:9" ht="12.75" thickBot="1">
      <c r="A42" s="36"/>
      <c r="B42" s="31"/>
      <c r="C42" s="26">
        <f>SUM(C40:C41)</f>
        <v>49017.535664999974</v>
      </c>
      <c r="D42" s="18"/>
      <c r="E42" s="26">
        <f>SUM(E40:E41)</f>
        <v>9569</v>
      </c>
      <c r="F42" s="18"/>
      <c r="G42" s="26">
        <f>SUM(G40:G41)</f>
        <v>97728</v>
      </c>
      <c r="H42" s="18"/>
      <c r="I42" s="26">
        <f>SUM(I40:I41)</f>
        <v>8790</v>
      </c>
    </row>
    <row r="43" spans="1:9" ht="12">
      <c r="A43" s="40"/>
      <c r="B43" s="31"/>
      <c r="C43" s="18"/>
      <c r="D43" s="18"/>
      <c r="E43" s="18"/>
      <c r="F43" s="18"/>
      <c r="G43" s="18"/>
      <c r="H43" s="18"/>
      <c r="I43" s="18"/>
    </row>
    <row r="44" spans="1:9" ht="12">
      <c r="A44" s="50" t="s">
        <v>107</v>
      </c>
      <c r="B44" s="31"/>
      <c r="C44" s="18"/>
      <c r="D44" s="18"/>
      <c r="E44" s="18"/>
      <c r="F44" s="18"/>
      <c r="G44" s="18"/>
      <c r="H44" s="18"/>
      <c r="I44" s="18"/>
    </row>
    <row r="45" spans="1:9" ht="12">
      <c r="A45" s="40"/>
      <c r="B45" s="31"/>
      <c r="C45" s="18"/>
      <c r="D45" s="18"/>
      <c r="E45" s="18"/>
      <c r="F45" s="18"/>
      <c r="G45" s="18"/>
      <c r="H45" s="18"/>
      <c r="I45" s="18"/>
    </row>
    <row r="46" spans="1:9" ht="12.75" thickBot="1">
      <c r="A46" s="50" t="s">
        <v>67</v>
      </c>
      <c r="B46" s="31"/>
      <c r="C46" s="107">
        <f>+C40/'BS'!$F35*100</f>
        <v>8.189037133872429</v>
      </c>
      <c r="D46" s="18"/>
      <c r="E46" s="107">
        <v>1.6114431931785325</v>
      </c>
      <c r="F46" s="18"/>
      <c r="G46" s="107">
        <f>+G40/'BS'!$F35*100</f>
        <v>16.477086967285455</v>
      </c>
      <c r="H46" s="18"/>
      <c r="I46" s="107">
        <v>1.5730799976566325</v>
      </c>
    </row>
    <row r="47" spans="5:9" ht="12">
      <c r="E47" s="18"/>
      <c r="F47" s="18"/>
      <c r="G47" s="18"/>
      <c r="H47" s="18"/>
      <c r="I47" s="18"/>
    </row>
    <row r="48" spans="1:9" ht="12.75" thickBot="1">
      <c r="A48" s="50" t="s">
        <v>68</v>
      </c>
      <c r="B48" s="31"/>
      <c r="C48" s="52">
        <v>6.9904273016621845</v>
      </c>
      <c r="D48" s="53">
        <f>+D46</f>
        <v>0</v>
      </c>
      <c r="E48" s="52">
        <v>1.41</v>
      </c>
      <c r="F48" s="53">
        <f>+F46</f>
        <v>0</v>
      </c>
      <c r="G48" s="52">
        <v>14.064183114738638</v>
      </c>
      <c r="H48" s="53">
        <f>+H46</f>
        <v>0</v>
      </c>
      <c r="I48" s="52">
        <v>1.44</v>
      </c>
    </row>
    <row r="50" spans="1:9" ht="12">
      <c r="A50" s="31"/>
      <c r="B50" s="31"/>
      <c r="C50" s="43"/>
      <c r="D50" s="18"/>
      <c r="E50" s="43"/>
      <c r="F50" s="18"/>
      <c r="G50" s="43"/>
      <c r="H50" s="18"/>
      <c r="I50" s="43"/>
    </row>
    <row r="51" spans="1:9" ht="12" customHeight="1">
      <c r="A51" s="124"/>
      <c r="B51" s="124"/>
      <c r="C51" s="124"/>
      <c r="D51" s="124"/>
      <c r="E51" s="124"/>
      <c r="F51" s="124"/>
      <c r="G51" s="124"/>
      <c r="H51" s="124"/>
      <c r="I51" s="124"/>
    </row>
    <row r="52" spans="1:9" ht="12" customHeight="1">
      <c r="A52" s="124"/>
      <c r="B52" s="124"/>
      <c r="C52" s="124"/>
      <c r="D52" s="124"/>
      <c r="E52" s="124"/>
      <c r="F52" s="124"/>
      <c r="G52" s="124"/>
      <c r="H52" s="124"/>
      <c r="I52" s="124"/>
    </row>
    <row r="53" ht="12">
      <c r="A53" s="50"/>
    </row>
    <row r="57" ht="12" customHeight="1"/>
    <row r="58" ht="10.5" customHeight="1"/>
    <row r="59" spans="1:9" ht="11.25" customHeight="1">
      <c r="A59" s="40"/>
      <c r="B59" s="31"/>
      <c r="C59" s="56"/>
      <c r="D59" s="14"/>
      <c r="E59" s="56"/>
      <c r="F59" s="14"/>
      <c r="G59" s="56"/>
      <c r="H59" s="14"/>
      <c r="I59" s="56"/>
    </row>
    <row r="60" spans="1:9" ht="10.5" customHeight="1">
      <c r="A60" s="40"/>
      <c r="B60" s="31"/>
      <c r="C60" s="14"/>
      <c r="D60" s="18"/>
      <c r="E60" s="14"/>
      <c r="F60" s="18"/>
      <c r="G60" s="14"/>
      <c r="H60" s="18"/>
      <c r="I60" s="14"/>
    </row>
    <row r="61" spans="1:9" ht="10.5" customHeight="1">
      <c r="A61" s="31"/>
      <c r="B61" s="31"/>
      <c r="C61" s="54"/>
      <c r="D61" s="18"/>
      <c r="E61" s="54"/>
      <c r="F61" s="18"/>
      <c r="G61" s="54"/>
      <c r="H61" s="18"/>
      <c r="I61" s="54"/>
    </row>
    <row r="62" spans="1:9" ht="10.5" customHeight="1">
      <c r="A62" s="40"/>
      <c r="B62" s="31"/>
      <c r="C62" s="14"/>
      <c r="D62" s="14"/>
      <c r="E62" s="14"/>
      <c r="F62" s="14"/>
      <c r="G62" s="14"/>
      <c r="H62" s="14"/>
      <c r="I62" s="14"/>
    </row>
    <row r="63" spans="1:9" ht="10.5" customHeight="1">
      <c r="A63" s="120"/>
      <c r="B63" s="120"/>
      <c r="C63" s="14"/>
      <c r="D63" s="14"/>
      <c r="E63" s="14"/>
      <c r="F63" s="14"/>
      <c r="G63" s="14"/>
      <c r="H63" s="14"/>
      <c r="I63" s="14"/>
    </row>
    <row r="64" spans="1:9" ht="12" customHeight="1">
      <c r="A64" s="31"/>
      <c r="B64" s="57"/>
      <c r="C64" s="14"/>
      <c r="D64" s="14"/>
      <c r="E64" s="14"/>
      <c r="F64" s="14"/>
      <c r="G64" s="58"/>
      <c r="H64" s="14"/>
      <c r="I64" s="14"/>
    </row>
    <row r="65" spans="1:9" ht="10.5" customHeight="1">
      <c r="A65" s="36"/>
      <c r="B65" s="31"/>
      <c r="C65" s="14"/>
      <c r="D65" s="14"/>
      <c r="E65" s="14"/>
      <c r="F65" s="14"/>
      <c r="G65" s="14"/>
      <c r="H65" s="14"/>
      <c r="I65" s="14"/>
    </row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</sheetData>
  <mergeCells count="5">
    <mergeCell ref="A63:B63"/>
    <mergeCell ref="A23:B23"/>
    <mergeCell ref="C13:E13"/>
    <mergeCell ref="G13:I13"/>
    <mergeCell ref="A51:I52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60"/>
  <sheetViews>
    <sheetView workbookViewId="0" topLeftCell="A1">
      <selection activeCell="A1" sqref="A1"/>
    </sheetView>
  </sheetViews>
  <sheetFormatPr defaultColWidth="9.140625" defaultRowHeight="12.75"/>
  <cols>
    <col min="1" max="1" width="6.28125" style="59" customWidth="1"/>
    <col min="2" max="2" width="20.7109375" style="59" customWidth="1"/>
    <col min="3" max="5" width="9.140625" style="59" customWidth="1"/>
    <col min="6" max="6" width="16.00390625" style="110" customWidth="1"/>
    <col min="7" max="7" width="2.00390625" style="59" customWidth="1"/>
    <col min="8" max="8" width="15.8515625" style="59" bestFit="1" customWidth="1"/>
    <col min="9" max="9" width="1.7109375" style="59" customWidth="1"/>
    <col min="10" max="16384" width="9.140625" style="59" customWidth="1"/>
  </cols>
  <sheetData>
    <row r="1" ht="12.75"/>
    <row r="2" ht="12.75"/>
    <row r="3" ht="12.75"/>
    <row r="4" ht="12.75"/>
    <row r="5" ht="12.75"/>
    <row r="6" ht="12.75"/>
    <row r="7" spans="1:8" ht="12.75">
      <c r="A7" s="9" t="s">
        <v>20</v>
      </c>
      <c r="B7" s="34"/>
      <c r="C7" s="2"/>
      <c r="D7" s="3"/>
      <c r="E7" s="3"/>
      <c r="F7" s="18"/>
      <c r="G7" s="18"/>
      <c r="H7" s="14"/>
    </row>
    <row r="8" spans="1:8" ht="12.75">
      <c r="A8" s="19" t="s">
        <v>101</v>
      </c>
      <c r="B8" s="34"/>
      <c r="C8" s="2"/>
      <c r="D8" s="3"/>
      <c r="E8" s="3"/>
      <c r="F8" s="18"/>
      <c r="G8" s="18"/>
      <c r="H8" s="14"/>
    </row>
    <row r="9" spans="1:8" ht="12.75">
      <c r="A9" s="9" t="s">
        <v>25</v>
      </c>
      <c r="B9" s="34"/>
      <c r="C9" s="2"/>
      <c r="D9" s="3"/>
      <c r="E9" s="3"/>
      <c r="F9" s="18"/>
      <c r="G9" s="18"/>
      <c r="H9" s="14"/>
    </row>
    <row r="10" spans="1:8" ht="12.75">
      <c r="A10" s="4"/>
      <c r="B10" s="4"/>
      <c r="C10" s="49"/>
      <c r="D10" s="43"/>
      <c r="E10" s="43"/>
      <c r="F10" s="20" t="s">
        <v>38</v>
      </c>
      <c r="G10" s="43"/>
      <c r="H10" s="20" t="s">
        <v>40</v>
      </c>
    </row>
    <row r="11" spans="1:8" ht="12.75">
      <c r="A11" s="4"/>
      <c r="B11" s="4"/>
      <c r="C11" s="49"/>
      <c r="D11" s="43"/>
      <c r="E11" s="43"/>
      <c r="F11" s="8" t="s">
        <v>37</v>
      </c>
      <c r="G11" s="43"/>
      <c r="H11" s="8" t="s">
        <v>39</v>
      </c>
    </row>
    <row r="12" spans="1:8" ht="12.75">
      <c r="A12" s="5"/>
      <c r="B12" s="5"/>
      <c r="C12" s="49"/>
      <c r="D12" s="43"/>
      <c r="E12" s="43"/>
      <c r="F12" s="21" t="s">
        <v>99</v>
      </c>
      <c r="G12" s="43"/>
      <c r="H12" s="21" t="s">
        <v>69</v>
      </c>
    </row>
    <row r="13" spans="1:8" ht="12.75">
      <c r="A13" s="5"/>
      <c r="B13" s="5"/>
      <c r="C13" s="49"/>
      <c r="D13" s="43"/>
      <c r="E13" s="43"/>
      <c r="F13" s="60" t="s">
        <v>0</v>
      </c>
      <c r="G13" s="58"/>
      <c r="H13" s="60" t="s">
        <v>0</v>
      </c>
    </row>
    <row r="14" spans="1:8" ht="12.75">
      <c r="A14" s="115" t="s">
        <v>72</v>
      </c>
      <c r="B14" s="5"/>
      <c r="C14" s="49"/>
      <c r="D14" s="43"/>
      <c r="E14" s="43"/>
      <c r="F14" s="60"/>
      <c r="G14" s="58"/>
      <c r="H14" s="60"/>
    </row>
    <row r="15" spans="1:8" ht="12.75">
      <c r="A15" s="115"/>
      <c r="B15" s="5"/>
      <c r="C15" s="49"/>
      <c r="D15" s="43"/>
      <c r="E15" s="43"/>
      <c r="F15" s="60"/>
      <c r="G15" s="58"/>
      <c r="H15" s="60"/>
    </row>
    <row r="16" spans="1:8" ht="12.75">
      <c r="A16" s="98" t="s">
        <v>52</v>
      </c>
      <c r="B16" s="5"/>
      <c r="C16" s="49"/>
      <c r="D16" s="43"/>
      <c r="E16" s="43"/>
      <c r="F16" s="108"/>
      <c r="G16" s="43"/>
      <c r="H16" s="6"/>
    </row>
    <row r="17" spans="1:8" ht="12.75">
      <c r="A17" s="12" t="s">
        <v>8</v>
      </c>
      <c r="B17" s="13"/>
      <c r="C17" s="31"/>
      <c r="D17" s="18"/>
      <c r="E17" s="18"/>
      <c r="F17" s="24">
        <v>1222328</v>
      </c>
      <c r="G17" s="18"/>
      <c r="H17" s="24">
        <v>1191274</v>
      </c>
    </row>
    <row r="18" spans="1:8" ht="12.75">
      <c r="A18" s="12" t="s">
        <v>70</v>
      </c>
      <c r="B18" s="13"/>
      <c r="C18" s="31"/>
      <c r="D18" s="18"/>
      <c r="E18" s="18"/>
      <c r="F18" s="25">
        <v>1141871</v>
      </c>
      <c r="G18" s="18"/>
      <c r="H18" s="25">
        <v>848986</v>
      </c>
    </row>
    <row r="19" spans="1:8" ht="12.75">
      <c r="A19" s="30" t="s">
        <v>71</v>
      </c>
      <c r="B19" s="13"/>
      <c r="C19" s="31"/>
      <c r="D19" s="18"/>
      <c r="E19" s="18"/>
      <c r="F19" s="25">
        <v>20697</v>
      </c>
      <c r="G19" s="18"/>
      <c r="H19" s="25">
        <v>19791</v>
      </c>
    </row>
    <row r="20" spans="1:8" ht="12.75">
      <c r="A20" s="31" t="s">
        <v>6</v>
      </c>
      <c r="B20" s="34"/>
      <c r="C20" s="33"/>
      <c r="D20" s="47"/>
      <c r="E20" s="47"/>
      <c r="F20" s="25">
        <v>976</v>
      </c>
      <c r="G20" s="43"/>
      <c r="H20" s="25">
        <v>1225</v>
      </c>
    </row>
    <row r="21" spans="1:8" ht="12.75">
      <c r="A21" s="12" t="s">
        <v>11</v>
      </c>
      <c r="B21" s="36"/>
      <c r="C21" s="31"/>
      <c r="D21" s="18"/>
      <c r="E21" s="18"/>
      <c r="F21" s="25">
        <v>25554</v>
      </c>
      <c r="G21" s="18"/>
      <c r="H21" s="25">
        <v>21695</v>
      </c>
    </row>
    <row r="22" spans="1:8" ht="12.75">
      <c r="A22" s="12" t="s">
        <v>36</v>
      </c>
      <c r="B22" s="36"/>
      <c r="C22" s="31"/>
      <c r="D22" s="18"/>
      <c r="E22" s="18"/>
      <c r="F22" s="27">
        <v>18990</v>
      </c>
      <c r="G22" s="18"/>
      <c r="H22" s="27">
        <v>23251</v>
      </c>
    </row>
    <row r="23" spans="1:8" ht="12.75">
      <c r="A23" s="12"/>
      <c r="B23" s="36"/>
      <c r="C23" s="31"/>
      <c r="D23" s="18"/>
      <c r="E23" s="18"/>
      <c r="F23" s="84">
        <f>SUM(F17:F22)</f>
        <v>2430416</v>
      </c>
      <c r="G23" s="18"/>
      <c r="H23" s="84">
        <f>SUM(H17:H22)</f>
        <v>2106222</v>
      </c>
    </row>
    <row r="24" spans="1:8" ht="12.75">
      <c r="A24" s="23" t="s">
        <v>43</v>
      </c>
      <c r="B24" s="13"/>
      <c r="C24" s="31"/>
      <c r="D24" s="18"/>
      <c r="E24" s="18"/>
      <c r="F24" s="14"/>
      <c r="G24" s="18"/>
      <c r="H24" s="14"/>
    </row>
    <row r="25" spans="1:11" ht="12.75">
      <c r="A25" s="16" t="s">
        <v>3</v>
      </c>
      <c r="B25" s="13"/>
      <c r="C25" s="31"/>
      <c r="D25" s="18"/>
      <c r="E25" s="18"/>
      <c r="F25" s="24">
        <v>86267</v>
      </c>
      <c r="G25" s="18"/>
      <c r="H25" s="24">
        <v>42378</v>
      </c>
      <c r="K25" s="103"/>
    </row>
    <row r="26" spans="1:11" ht="12.75">
      <c r="A26" s="16" t="s">
        <v>50</v>
      </c>
      <c r="B26" s="13"/>
      <c r="C26" s="31"/>
      <c r="D26" s="18"/>
      <c r="E26" s="18"/>
      <c r="F26" s="25">
        <v>90331</v>
      </c>
      <c r="G26" s="18"/>
      <c r="H26" s="25">
        <v>128872</v>
      </c>
      <c r="K26" s="103"/>
    </row>
    <row r="27" spans="1:8" ht="12.75">
      <c r="A27" s="16" t="s">
        <v>42</v>
      </c>
      <c r="B27" s="13"/>
      <c r="C27" s="31"/>
      <c r="D27" s="18"/>
      <c r="E27" s="18"/>
      <c r="F27" s="25">
        <v>6196</v>
      </c>
      <c r="G27" s="18"/>
      <c r="H27" s="25">
        <v>7572</v>
      </c>
    </row>
    <row r="28" spans="1:8" ht="12.75">
      <c r="A28" s="22" t="s">
        <v>57</v>
      </c>
      <c r="B28" s="13"/>
      <c r="C28" s="31"/>
      <c r="D28" s="18"/>
      <c r="E28" s="18"/>
      <c r="F28" s="25">
        <v>29177</v>
      </c>
      <c r="G28" s="18"/>
      <c r="H28" s="25">
        <v>35357</v>
      </c>
    </row>
    <row r="29" spans="1:8" ht="12.75">
      <c r="A29" s="12" t="s">
        <v>7</v>
      </c>
      <c r="B29" s="13"/>
      <c r="C29" s="31"/>
      <c r="D29" s="18"/>
      <c r="E29" s="18"/>
      <c r="F29" s="25">
        <v>7175</v>
      </c>
      <c r="G29" s="18"/>
      <c r="H29" s="100">
        <v>9544</v>
      </c>
    </row>
    <row r="30" spans="1:10" ht="12.75">
      <c r="A30" s="12"/>
      <c r="B30" s="13"/>
      <c r="C30" s="31"/>
      <c r="D30" s="18"/>
      <c r="E30" s="14"/>
      <c r="F30" s="84">
        <f>SUM(F25:F29)</f>
        <v>219146</v>
      </c>
      <c r="G30" s="14"/>
      <c r="H30" s="84">
        <f>SUM(H25:H29)</f>
        <v>223723</v>
      </c>
      <c r="I30" s="114"/>
      <c r="J30" s="114"/>
    </row>
    <row r="31" spans="1:10" ht="13.5" thickBot="1">
      <c r="A31" s="116" t="s">
        <v>73</v>
      </c>
      <c r="B31" s="13"/>
      <c r="C31" s="31"/>
      <c r="D31" s="18"/>
      <c r="E31" s="14"/>
      <c r="F31" s="26">
        <f>+F23+F30</f>
        <v>2649562</v>
      </c>
      <c r="G31" s="14"/>
      <c r="H31" s="26">
        <f>+H23+H30</f>
        <v>2329945</v>
      </c>
      <c r="I31" s="114"/>
      <c r="J31" s="114"/>
    </row>
    <row r="32" spans="1:10" ht="12.75">
      <c r="A32" s="12"/>
      <c r="B32" s="13"/>
      <c r="C32" s="31"/>
      <c r="D32" s="18"/>
      <c r="E32" s="14"/>
      <c r="F32" s="14"/>
      <c r="G32" s="14"/>
      <c r="H32" s="14"/>
      <c r="I32" s="114"/>
      <c r="J32" s="114"/>
    </row>
    <row r="33" spans="1:10" ht="12.75">
      <c r="A33" s="116" t="s">
        <v>74</v>
      </c>
      <c r="B33" s="13"/>
      <c r="C33" s="31"/>
      <c r="D33" s="18"/>
      <c r="E33" s="14"/>
      <c r="F33" s="14"/>
      <c r="G33" s="14"/>
      <c r="H33" s="14"/>
      <c r="I33" s="114"/>
      <c r="J33" s="114"/>
    </row>
    <row r="34" spans="1:10" ht="12.75">
      <c r="A34" s="12"/>
      <c r="B34" s="13"/>
      <c r="C34" s="31"/>
      <c r="D34" s="18"/>
      <c r="E34" s="14"/>
      <c r="F34" s="14"/>
      <c r="G34" s="14"/>
      <c r="H34" s="14"/>
      <c r="I34" s="114"/>
      <c r="J34" s="114"/>
    </row>
    <row r="35" spans="1:12" ht="12.75">
      <c r="A35" s="12" t="s">
        <v>12</v>
      </c>
      <c r="B35" s="12"/>
      <c r="C35" s="31"/>
      <c r="D35" s="18"/>
      <c r="E35" s="18"/>
      <c r="F35" s="14">
        <v>529153</v>
      </c>
      <c r="G35" s="18"/>
      <c r="H35" s="78">
        <v>529153</v>
      </c>
      <c r="J35" s="103"/>
      <c r="L35" s="103"/>
    </row>
    <row r="36" spans="1:10" ht="12.75">
      <c r="A36" s="16" t="s">
        <v>1</v>
      </c>
      <c r="B36" s="12"/>
      <c r="C36" s="31"/>
      <c r="D36" s="18"/>
      <c r="E36" s="18"/>
      <c r="F36" s="15">
        <f>770014</f>
        <v>770014</v>
      </c>
      <c r="G36" s="14"/>
      <c r="H36" s="15">
        <v>705416</v>
      </c>
      <c r="J36" s="103"/>
    </row>
    <row r="37" spans="1:8" ht="12.75">
      <c r="A37" s="22" t="s">
        <v>61</v>
      </c>
      <c r="B37" s="12"/>
      <c r="C37" s="31"/>
      <c r="D37" s="18"/>
      <c r="E37" s="18"/>
      <c r="F37" s="14">
        <f>SUM(F35:F36)</f>
        <v>1299167</v>
      </c>
      <c r="G37" s="14"/>
      <c r="H37" s="14">
        <f>SUM(H35:H36)</f>
        <v>1234569</v>
      </c>
    </row>
    <row r="38" spans="1:8" ht="12.75">
      <c r="A38" s="12" t="s">
        <v>13</v>
      </c>
      <c r="B38" s="12"/>
      <c r="C38" s="31"/>
      <c r="D38" s="18"/>
      <c r="E38" s="18"/>
      <c r="F38" s="15">
        <v>71428</v>
      </c>
      <c r="G38" s="18"/>
      <c r="H38" s="15">
        <v>55736</v>
      </c>
    </row>
    <row r="39" spans="1:8" ht="12.75">
      <c r="A39" s="116" t="s">
        <v>75</v>
      </c>
      <c r="B39" s="12"/>
      <c r="C39" s="31"/>
      <c r="D39" s="18"/>
      <c r="E39" s="18"/>
      <c r="F39" s="17">
        <f>SUM(F37:F38)</f>
        <v>1370595</v>
      </c>
      <c r="G39" s="18"/>
      <c r="H39" s="17">
        <f>SUM(H37:H38)</f>
        <v>1290305</v>
      </c>
    </row>
    <row r="40" spans="1:10" ht="12.75">
      <c r="A40" s="12"/>
      <c r="B40" s="13"/>
      <c r="C40" s="31"/>
      <c r="D40" s="18"/>
      <c r="E40" s="14"/>
      <c r="F40" s="14"/>
      <c r="G40" s="14"/>
      <c r="H40" s="14"/>
      <c r="I40" s="114"/>
      <c r="J40" s="114"/>
    </row>
    <row r="41" spans="1:10" ht="12.75">
      <c r="A41" s="116" t="s">
        <v>76</v>
      </c>
      <c r="B41" s="13"/>
      <c r="C41" s="31"/>
      <c r="D41" s="18"/>
      <c r="E41" s="14"/>
      <c r="F41" s="14"/>
      <c r="G41" s="14"/>
      <c r="H41" s="14"/>
      <c r="I41" s="114"/>
      <c r="J41" s="114"/>
    </row>
    <row r="42" spans="1:10" ht="12.75">
      <c r="A42" s="12"/>
      <c r="B42" s="13"/>
      <c r="C42" s="31"/>
      <c r="D42" s="18"/>
      <c r="E42" s="14"/>
      <c r="F42" s="14"/>
      <c r="G42" s="14"/>
      <c r="H42" s="14"/>
      <c r="I42" s="114"/>
      <c r="J42" s="114"/>
    </row>
    <row r="43" spans="1:8" ht="12.75">
      <c r="A43" s="23" t="s">
        <v>45</v>
      </c>
      <c r="B43" s="12"/>
      <c r="C43" s="31"/>
      <c r="D43" s="18"/>
      <c r="E43" s="18"/>
      <c r="F43" s="14"/>
      <c r="G43" s="18"/>
      <c r="H43" s="14"/>
    </row>
    <row r="44" spans="1:8" ht="12.75">
      <c r="A44" s="12" t="s">
        <v>46</v>
      </c>
      <c r="C44" s="31"/>
      <c r="D44" s="18"/>
      <c r="E44" s="18"/>
      <c r="F44" s="24">
        <v>509708</v>
      </c>
      <c r="G44" s="18"/>
      <c r="H44" s="24">
        <v>535396</v>
      </c>
    </row>
    <row r="45" spans="1:8" ht="12.75">
      <c r="A45" s="12" t="s">
        <v>47</v>
      </c>
      <c r="C45" s="31"/>
      <c r="D45" s="18"/>
      <c r="E45" s="18"/>
      <c r="F45" s="27">
        <v>300523</v>
      </c>
      <c r="G45" s="18"/>
      <c r="H45" s="27">
        <v>282341</v>
      </c>
    </row>
    <row r="46" spans="1:8" ht="12.75">
      <c r="A46" s="12"/>
      <c r="C46" s="31"/>
      <c r="D46" s="18"/>
      <c r="E46" s="18"/>
      <c r="F46" s="14">
        <f>SUM(F44:F45)</f>
        <v>810231</v>
      </c>
      <c r="G46" s="18"/>
      <c r="H46" s="14">
        <f>SUM(H44:H45)</f>
        <v>817737</v>
      </c>
    </row>
    <row r="47" spans="1:10" ht="12.75">
      <c r="A47" s="23" t="s">
        <v>44</v>
      </c>
      <c r="B47" s="13"/>
      <c r="C47" s="31"/>
      <c r="D47" s="18"/>
      <c r="E47" s="14"/>
      <c r="F47" s="15"/>
      <c r="G47" s="14"/>
      <c r="H47" s="15"/>
      <c r="I47" s="114"/>
      <c r="J47" s="114"/>
    </row>
    <row r="48" spans="1:11" ht="12.75">
      <c r="A48" s="12" t="s">
        <v>51</v>
      </c>
      <c r="B48" s="13"/>
      <c r="C48" s="31"/>
      <c r="D48" s="18"/>
      <c r="E48" s="18"/>
      <c r="F48" s="25">
        <v>157400</v>
      </c>
      <c r="G48" s="18"/>
      <c r="H48" s="25">
        <v>129991</v>
      </c>
      <c r="K48" s="103"/>
    </row>
    <row r="49" spans="1:8" ht="12.75">
      <c r="A49" s="16" t="s">
        <v>41</v>
      </c>
      <c r="B49" s="13"/>
      <c r="C49" s="31"/>
      <c r="D49" s="18"/>
      <c r="E49" s="18"/>
      <c r="F49" s="25">
        <v>302535</v>
      </c>
      <c r="G49" s="18"/>
      <c r="H49" s="25">
        <v>89564</v>
      </c>
    </row>
    <row r="50" spans="1:8" ht="12.75">
      <c r="A50" s="22" t="s">
        <v>56</v>
      </c>
      <c r="B50" s="13"/>
      <c r="C50" s="31"/>
      <c r="D50" s="18"/>
      <c r="E50" s="18"/>
      <c r="F50" s="25">
        <v>8801</v>
      </c>
      <c r="G50" s="18"/>
      <c r="H50" s="25">
        <v>2348</v>
      </c>
    </row>
    <row r="51" spans="1:9" ht="12.75">
      <c r="A51" s="40"/>
      <c r="B51" s="36"/>
      <c r="C51" s="31"/>
      <c r="D51" s="18"/>
      <c r="E51" s="14"/>
      <c r="F51" s="84">
        <f>SUM(F48:F50)</f>
        <v>468736</v>
      </c>
      <c r="G51" s="14"/>
      <c r="H51" s="84">
        <f>SUM(H48:H50)</f>
        <v>221903</v>
      </c>
      <c r="I51" s="114"/>
    </row>
    <row r="52" spans="1:8" ht="12.75">
      <c r="A52" s="116" t="s">
        <v>77</v>
      </c>
      <c r="B52" s="13"/>
      <c r="C52" s="31"/>
      <c r="D52" s="18"/>
      <c r="E52" s="18"/>
      <c r="F52" s="17">
        <f>+F46+F51</f>
        <v>1278967</v>
      </c>
      <c r="G52" s="18"/>
      <c r="H52" s="17">
        <f>+H46+H51</f>
        <v>1039640</v>
      </c>
    </row>
    <row r="53" spans="1:8" ht="12.75">
      <c r="A53" s="55"/>
      <c r="B53" s="34"/>
      <c r="C53" s="33"/>
      <c r="D53" s="47"/>
      <c r="E53" s="47"/>
      <c r="F53" s="18"/>
      <c r="G53" s="18"/>
      <c r="H53" s="18"/>
    </row>
    <row r="54" spans="1:8" ht="13.5" thickBot="1">
      <c r="A54" s="116" t="s">
        <v>78</v>
      </c>
      <c r="B54" s="34"/>
      <c r="C54" s="33"/>
      <c r="D54" s="47"/>
      <c r="E54" s="47"/>
      <c r="F54" s="51">
        <f>+F52+F39</f>
        <v>2649562</v>
      </c>
      <c r="G54" s="18"/>
      <c r="H54" s="51">
        <f>+H52+H39</f>
        <v>2329945</v>
      </c>
    </row>
    <row r="55" spans="1:8" ht="12.75">
      <c r="A55" s="34"/>
      <c r="B55" s="34"/>
      <c r="C55" s="34"/>
      <c r="D55" s="34"/>
      <c r="E55" s="34"/>
      <c r="F55" s="36"/>
      <c r="G55" s="18"/>
      <c r="H55" s="14"/>
    </row>
    <row r="56" spans="1:8" ht="12.75">
      <c r="A56" s="36" t="s">
        <v>48</v>
      </c>
      <c r="B56" s="36"/>
      <c r="C56" s="36"/>
      <c r="D56" s="36"/>
      <c r="E56" s="36"/>
      <c r="F56" s="61"/>
      <c r="G56" s="36"/>
      <c r="H56" s="61"/>
    </row>
    <row r="57" spans="1:8" ht="13.5" thickBot="1">
      <c r="A57" s="50" t="s">
        <v>62</v>
      </c>
      <c r="B57" s="36"/>
      <c r="C57" s="36"/>
      <c r="D57" s="36"/>
      <c r="E57" s="36"/>
      <c r="F57" s="52">
        <f>+(F37)/F35</f>
        <v>2.4551821495862254</v>
      </c>
      <c r="G57" s="12"/>
      <c r="H57" s="52">
        <f>+(H37)/H35</f>
        <v>2.3331040360727426</v>
      </c>
    </row>
    <row r="58" spans="1:8" ht="12.75">
      <c r="A58" s="62"/>
      <c r="B58" s="62"/>
      <c r="C58" s="62"/>
      <c r="D58" s="62"/>
      <c r="E58" s="62"/>
      <c r="F58" s="109"/>
      <c r="G58" s="36"/>
      <c r="H58" s="61"/>
    </row>
    <row r="59" spans="1:8" ht="12.75" customHeight="1">
      <c r="A59" s="124"/>
      <c r="B59" s="124"/>
      <c r="C59" s="124"/>
      <c r="D59" s="124"/>
      <c r="E59" s="124"/>
      <c r="F59" s="124"/>
      <c r="G59" s="124"/>
      <c r="H59" s="124"/>
    </row>
    <row r="60" spans="1:8" ht="12.75">
      <c r="A60" s="124"/>
      <c r="B60" s="124"/>
      <c r="C60" s="124"/>
      <c r="D60" s="124"/>
      <c r="E60" s="124"/>
      <c r="F60" s="124"/>
      <c r="G60" s="124"/>
      <c r="H60" s="124"/>
    </row>
  </sheetData>
  <mergeCells count="1">
    <mergeCell ref="A59:H60"/>
  </mergeCells>
  <printOptions horizontalCentered="1"/>
  <pageMargins left="0.5" right="0.5" top="0.5" bottom="0.5" header="0.25" footer="0.25"/>
  <pageSetup fitToHeight="1" fitToWidth="1" horizontalDpi="600" verticalDpi="600" orientation="portrait" paperSize="9" r:id="rId2"/>
  <headerFooter alignWithMargins="0">
    <oddFooter>&amp;C&amp;8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38"/>
  <sheetViews>
    <sheetView workbookViewId="0" topLeftCell="A1">
      <selection activeCell="A1" sqref="A1"/>
    </sheetView>
  </sheetViews>
  <sheetFormatPr defaultColWidth="9.140625" defaultRowHeight="12.75"/>
  <cols>
    <col min="1" max="2" width="1.7109375" style="59" customWidth="1"/>
    <col min="3" max="3" width="6.8515625" style="59" customWidth="1"/>
    <col min="4" max="4" width="14.28125" style="59" customWidth="1"/>
    <col min="5" max="5" width="14.8515625" style="59" customWidth="1"/>
    <col min="6" max="6" width="4.140625" style="59" customWidth="1"/>
    <col min="7" max="7" width="3.28125" style="59" customWidth="1"/>
    <col min="8" max="8" width="15.28125" style="59" customWidth="1"/>
    <col min="9" max="9" width="2.7109375" style="59" customWidth="1"/>
    <col min="10" max="10" width="13.8515625" style="59" customWidth="1"/>
    <col min="11" max="16384" width="9.140625" style="59" customWidth="1"/>
  </cols>
  <sheetData>
    <row r="1" ht="12.75"/>
    <row r="2" ht="12.75"/>
    <row r="3" ht="12.75"/>
    <row r="4" ht="12.75"/>
    <row r="5" ht="12.75"/>
    <row r="6" ht="12.75"/>
    <row r="7" ht="12.75"/>
    <row r="8" spans="1:15" ht="12.75">
      <c r="A8" s="9" t="s">
        <v>21</v>
      </c>
      <c r="C8" s="34"/>
      <c r="D8" s="34"/>
      <c r="E8" s="34"/>
      <c r="F8" s="34"/>
      <c r="G8" s="34"/>
      <c r="H8" s="7"/>
      <c r="I8" s="34"/>
      <c r="J8" s="7"/>
      <c r="K8" s="34"/>
      <c r="L8" s="34"/>
      <c r="M8" s="63"/>
      <c r="N8" s="63"/>
      <c r="O8" s="63"/>
    </row>
    <row r="9" spans="1:15" ht="12.75">
      <c r="A9" s="19" t="s">
        <v>98</v>
      </c>
      <c r="C9" s="34"/>
      <c r="D9" s="2"/>
      <c r="E9" s="36"/>
      <c r="F9" s="36"/>
      <c r="G9" s="36"/>
      <c r="H9" s="61"/>
      <c r="I9" s="36"/>
      <c r="J9" s="36"/>
      <c r="K9" s="34"/>
      <c r="L9" s="34"/>
      <c r="M9" s="63"/>
      <c r="N9" s="63"/>
      <c r="O9" s="63"/>
    </row>
    <row r="10" spans="1:15" ht="12.75">
      <c r="A10" s="9" t="s">
        <v>25</v>
      </c>
      <c r="C10" s="34"/>
      <c r="D10" s="2"/>
      <c r="E10" s="36"/>
      <c r="F10" s="36"/>
      <c r="G10" s="36"/>
      <c r="H10" s="61"/>
      <c r="I10" s="36"/>
      <c r="J10" s="36"/>
      <c r="K10" s="34"/>
      <c r="L10" s="34"/>
      <c r="M10" s="63"/>
      <c r="N10" s="63"/>
      <c r="O10" s="63"/>
    </row>
    <row r="11" spans="2:15" ht="12.75">
      <c r="B11" s="1"/>
      <c r="C11" s="34"/>
      <c r="D11" s="2"/>
      <c r="E11" s="36"/>
      <c r="F11" s="36"/>
      <c r="G11" s="36"/>
      <c r="H11" s="61"/>
      <c r="I11" s="36"/>
      <c r="J11" s="36"/>
      <c r="K11" s="34"/>
      <c r="L11" s="34"/>
      <c r="M11" s="63"/>
      <c r="N11" s="63"/>
      <c r="O11" s="63"/>
    </row>
    <row r="12" spans="1:15" ht="12.75">
      <c r="A12" s="64"/>
      <c r="B12" s="16"/>
      <c r="C12" s="12"/>
      <c r="D12" s="12"/>
      <c r="E12" s="16"/>
      <c r="F12" s="65"/>
      <c r="G12" s="65"/>
      <c r="H12" s="66" t="s">
        <v>30</v>
      </c>
      <c r="I12" s="21"/>
      <c r="J12" s="21" t="s">
        <v>33</v>
      </c>
      <c r="K12" s="34"/>
      <c r="L12" s="34"/>
      <c r="M12" s="63"/>
      <c r="N12" s="63"/>
      <c r="O12" s="63"/>
    </row>
    <row r="13" spans="1:15" ht="12.75">
      <c r="A13" s="64"/>
      <c r="B13" s="12"/>
      <c r="C13" s="12"/>
      <c r="D13" s="16"/>
      <c r="E13" s="12"/>
      <c r="F13" s="12"/>
      <c r="G13" s="12"/>
      <c r="H13" s="60" t="s">
        <v>31</v>
      </c>
      <c r="I13" s="36"/>
      <c r="J13" s="60" t="s">
        <v>31</v>
      </c>
      <c r="K13" s="34"/>
      <c r="L13" s="34"/>
      <c r="M13" s="34"/>
      <c r="N13" s="34"/>
      <c r="O13" s="34"/>
    </row>
    <row r="14" spans="1:15" ht="12.75">
      <c r="A14" s="64"/>
      <c r="B14" s="67"/>
      <c r="C14" s="12"/>
      <c r="D14" s="16"/>
      <c r="E14" s="14"/>
      <c r="F14" s="14"/>
      <c r="G14" s="14"/>
      <c r="H14" s="60" t="s">
        <v>32</v>
      </c>
      <c r="I14" s="18"/>
      <c r="J14" s="60" t="s">
        <v>32</v>
      </c>
      <c r="K14" s="34"/>
      <c r="L14" s="34"/>
      <c r="M14" s="34"/>
      <c r="N14" s="34"/>
      <c r="O14" s="34"/>
    </row>
    <row r="15" spans="1:15" ht="12.75">
      <c r="A15" s="64"/>
      <c r="B15" s="67"/>
      <c r="C15" s="12"/>
      <c r="D15" s="16"/>
      <c r="E15" s="14"/>
      <c r="F15" s="14"/>
      <c r="G15" s="14"/>
      <c r="H15" s="60" t="s">
        <v>99</v>
      </c>
      <c r="I15" s="18"/>
      <c r="J15" s="60" t="s">
        <v>100</v>
      </c>
      <c r="K15" s="34"/>
      <c r="L15" s="34"/>
      <c r="M15" s="34"/>
      <c r="N15" s="34"/>
      <c r="O15" s="34"/>
    </row>
    <row r="16" spans="1:15" ht="12.75">
      <c r="A16" s="64"/>
      <c r="B16" s="67"/>
      <c r="C16" s="12"/>
      <c r="D16" s="16"/>
      <c r="E16" s="14"/>
      <c r="F16" s="14"/>
      <c r="G16" s="14"/>
      <c r="H16" s="60" t="s">
        <v>0</v>
      </c>
      <c r="I16" s="58"/>
      <c r="J16" s="60" t="s">
        <v>0</v>
      </c>
      <c r="K16" s="34"/>
      <c r="L16" s="34"/>
      <c r="M16" s="34"/>
      <c r="N16" s="34"/>
      <c r="O16" s="34"/>
    </row>
    <row r="17" spans="1:15" ht="12.75">
      <c r="A17" s="64"/>
      <c r="B17" s="67"/>
      <c r="C17" s="12"/>
      <c r="D17" s="16"/>
      <c r="E17" s="14"/>
      <c r="F17" s="14"/>
      <c r="G17" s="14"/>
      <c r="H17" s="60"/>
      <c r="I17" s="58"/>
      <c r="J17" s="60"/>
      <c r="K17" s="34"/>
      <c r="L17" s="34"/>
      <c r="M17" s="34"/>
      <c r="N17" s="34"/>
      <c r="O17" s="34"/>
    </row>
    <row r="18" spans="1:15" ht="12.75">
      <c r="A18" s="22" t="s">
        <v>87</v>
      </c>
      <c r="C18" s="12"/>
      <c r="D18" s="16"/>
      <c r="E18" s="14"/>
      <c r="F18" s="14"/>
      <c r="G18" s="14"/>
      <c r="H18" s="14">
        <f>140801+2</f>
        <v>140803</v>
      </c>
      <c r="I18" s="14"/>
      <c r="J18" s="14">
        <v>32813</v>
      </c>
      <c r="K18" s="34"/>
      <c r="L18" s="34"/>
      <c r="M18" s="34"/>
      <c r="N18" s="34"/>
      <c r="O18" s="69"/>
    </row>
    <row r="19" spans="1:15" ht="12.75">
      <c r="A19" s="64"/>
      <c r="B19" s="68"/>
      <c r="C19" s="12"/>
      <c r="D19" s="16"/>
      <c r="E19" s="14"/>
      <c r="F19" s="14"/>
      <c r="G19" s="14"/>
      <c r="H19" s="14"/>
      <c r="I19" s="14"/>
      <c r="J19" s="14"/>
      <c r="K19" s="34"/>
      <c r="L19" s="34"/>
      <c r="M19" s="34"/>
      <c r="N19" s="34"/>
      <c r="O19" s="34"/>
    </row>
    <row r="20" spans="1:15" ht="12.75">
      <c r="A20" s="22" t="s">
        <v>88</v>
      </c>
      <c r="B20" s="68"/>
      <c r="C20" s="12"/>
      <c r="D20" s="16"/>
      <c r="E20" s="14"/>
      <c r="F20" s="14"/>
      <c r="G20" s="14"/>
      <c r="H20" s="14">
        <f>-319876</f>
        <v>-319876</v>
      </c>
      <c r="I20" s="14"/>
      <c r="J20" s="14">
        <v>-35880</v>
      </c>
      <c r="K20" s="34"/>
      <c r="L20" s="34"/>
      <c r="M20" s="34"/>
      <c r="N20" s="34"/>
      <c r="O20" s="34"/>
    </row>
    <row r="21" spans="1:15" ht="12.75">
      <c r="A21" s="64"/>
      <c r="B21" s="68"/>
      <c r="C21" s="12"/>
      <c r="D21" s="16"/>
      <c r="E21" s="14"/>
      <c r="F21" s="14"/>
      <c r="G21" s="14"/>
      <c r="H21" s="14"/>
      <c r="I21" s="14"/>
      <c r="J21" s="14"/>
      <c r="K21" s="34"/>
      <c r="L21" s="34"/>
      <c r="M21" s="34"/>
      <c r="N21" s="34"/>
      <c r="O21" s="34"/>
    </row>
    <row r="22" spans="1:15" ht="12.75">
      <c r="A22" s="50" t="s">
        <v>105</v>
      </c>
      <c r="B22" s="12"/>
      <c r="C22" s="64"/>
      <c r="D22" s="16"/>
      <c r="E22" s="14"/>
      <c r="F22" s="14"/>
      <c r="G22" s="14"/>
      <c r="H22" s="14">
        <v>169405</v>
      </c>
      <c r="I22" s="14"/>
      <c r="J22" s="58">
        <v>1319</v>
      </c>
      <c r="K22" s="34"/>
      <c r="L22" s="34"/>
      <c r="M22" s="34"/>
      <c r="N22" s="34"/>
      <c r="O22" s="34"/>
    </row>
    <row r="23" spans="1:15" ht="12.75">
      <c r="A23" s="64"/>
      <c r="B23" s="12"/>
      <c r="C23" s="64"/>
      <c r="D23" s="16"/>
      <c r="E23" s="14"/>
      <c r="F23" s="14"/>
      <c r="G23" s="14"/>
      <c r="H23" s="15"/>
      <c r="I23" s="14"/>
      <c r="J23" s="118"/>
      <c r="K23" s="34"/>
      <c r="L23" s="34"/>
      <c r="M23" s="34"/>
      <c r="N23" s="34"/>
      <c r="O23" s="34"/>
    </row>
    <row r="24" spans="1:15" ht="12.75">
      <c r="A24" s="50" t="s">
        <v>89</v>
      </c>
      <c r="B24" s="64"/>
      <c r="C24" s="36"/>
      <c r="D24" s="31"/>
      <c r="E24" s="18"/>
      <c r="F24" s="18"/>
      <c r="G24" s="18"/>
      <c r="H24" s="18">
        <f>+H18+H20+H22</f>
        <v>-9668</v>
      </c>
      <c r="I24" s="18"/>
      <c r="J24" s="18">
        <f>+J18+J20+J22</f>
        <v>-1748</v>
      </c>
      <c r="K24" s="34"/>
      <c r="L24" s="34"/>
      <c r="M24" s="34"/>
      <c r="N24" s="34"/>
      <c r="O24" s="34"/>
    </row>
    <row r="25" spans="1:15" ht="12.75">
      <c r="A25" s="50"/>
      <c r="B25" s="64"/>
      <c r="C25" s="36"/>
      <c r="D25" s="31"/>
      <c r="E25" s="18"/>
      <c r="F25" s="18"/>
      <c r="G25" s="18"/>
      <c r="H25" s="18"/>
      <c r="I25" s="18"/>
      <c r="J25" s="18"/>
      <c r="K25" s="34"/>
      <c r="L25" s="34"/>
      <c r="M25" s="34"/>
      <c r="N25" s="34"/>
      <c r="O25" s="34"/>
    </row>
    <row r="26" spans="1:15" ht="12.75">
      <c r="A26" s="50" t="s">
        <v>90</v>
      </c>
      <c r="B26" s="64"/>
      <c r="C26" s="36"/>
      <c r="D26" s="31"/>
      <c r="E26" s="18"/>
      <c r="F26" s="18"/>
      <c r="G26" s="71"/>
      <c r="H26" s="18">
        <v>23843</v>
      </c>
      <c r="I26" s="18"/>
      <c r="J26" s="18">
        <v>7605</v>
      </c>
      <c r="K26" s="34"/>
      <c r="L26" s="34"/>
      <c r="M26" s="34"/>
      <c r="N26" s="34"/>
      <c r="O26" s="34"/>
    </row>
    <row r="27" spans="1:15" ht="12.75">
      <c r="A27" s="50"/>
      <c r="B27" s="64"/>
      <c r="C27" s="36"/>
      <c r="D27" s="31"/>
      <c r="E27" s="18"/>
      <c r="F27" s="18"/>
      <c r="G27" s="71"/>
      <c r="H27" s="18"/>
      <c r="I27" s="18"/>
      <c r="J27" s="18"/>
      <c r="K27" s="34"/>
      <c r="L27" s="34"/>
      <c r="M27" s="34"/>
      <c r="N27" s="34"/>
      <c r="O27" s="34"/>
    </row>
    <row r="28" spans="1:15" ht="13.5" thickBot="1">
      <c r="A28" s="50" t="s">
        <v>91</v>
      </c>
      <c r="B28" s="64"/>
      <c r="C28" s="36"/>
      <c r="D28" s="31"/>
      <c r="E28" s="18"/>
      <c r="F28" s="18"/>
      <c r="G28" s="71"/>
      <c r="H28" s="26">
        <f>SUM(H24:H26)</f>
        <v>14175</v>
      </c>
      <c r="I28" s="18"/>
      <c r="J28" s="26">
        <f>SUM(J24:J26)</f>
        <v>5857</v>
      </c>
      <c r="K28" s="34"/>
      <c r="L28" s="34"/>
      <c r="M28" s="34"/>
      <c r="N28" s="34"/>
      <c r="O28" s="34"/>
    </row>
    <row r="29" spans="1:15" ht="12.75">
      <c r="A29" s="64"/>
      <c r="B29" s="30"/>
      <c r="C29" s="36"/>
      <c r="D29" s="31"/>
      <c r="E29" s="18"/>
      <c r="F29" s="18"/>
      <c r="G29" s="18"/>
      <c r="H29" s="72"/>
      <c r="I29" s="18"/>
      <c r="J29" s="18"/>
      <c r="K29" s="34"/>
      <c r="L29" s="34"/>
      <c r="M29" s="34"/>
      <c r="N29" s="34"/>
      <c r="O29" s="34"/>
    </row>
    <row r="30" spans="1:15" ht="12.75">
      <c r="A30" s="70" t="s">
        <v>49</v>
      </c>
      <c r="B30" s="73"/>
      <c r="C30" s="64"/>
      <c r="D30" s="64"/>
      <c r="E30" s="18"/>
      <c r="F30" s="18"/>
      <c r="G30" s="18"/>
      <c r="H30" s="18"/>
      <c r="I30" s="18"/>
      <c r="J30" s="18"/>
      <c r="K30" s="34"/>
      <c r="L30" s="34"/>
      <c r="M30" s="34"/>
      <c r="N30" s="34"/>
      <c r="O30" s="34"/>
    </row>
    <row r="31" spans="1:15" ht="12.75">
      <c r="A31" s="64"/>
      <c r="B31" s="40"/>
      <c r="C31" s="36"/>
      <c r="D31" s="31"/>
      <c r="E31" s="74"/>
      <c r="F31" s="54"/>
      <c r="G31" s="54"/>
      <c r="H31" s="74"/>
      <c r="I31" s="18"/>
      <c r="J31" s="18"/>
      <c r="K31" s="34"/>
      <c r="L31" s="34"/>
      <c r="M31" s="34"/>
      <c r="N31" s="34"/>
      <c r="O31" s="34"/>
    </row>
    <row r="32" spans="1:15" ht="12.75">
      <c r="A32" s="31" t="s">
        <v>7</v>
      </c>
      <c r="C32" s="64"/>
      <c r="D32" s="64"/>
      <c r="E32" s="58"/>
      <c r="F32" s="43"/>
      <c r="G32" s="43"/>
      <c r="H32" s="58">
        <v>7175.486</v>
      </c>
      <c r="I32" s="14"/>
      <c r="J32" s="58">
        <v>5913</v>
      </c>
      <c r="K32" s="34"/>
      <c r="L32" s="34"/>
      <c r="M32" s="34"/>
      <c r="N32" s="34"/>
      <c r="O32" s="34"/>
    </row>
    <row r="33" spans="1:15" ht="12.75">
      <c r="A33" s="31" t="s">
        <v>86</v>
      </c>
      <c r="C33" s="64"/>
      <c r="D33" s="64"/>
      <c r="E33" s="58"/>
      <c r="F33" s="43"/>
      <c r="G33" s="43"/>
      <c r="H33" s="58">
        <f>29177-1455-20722</f>
        <v>7000</v>
      </c>
      <c r="I33" s="14"/>
      <c r="J33" s="58">
        <v>700</v>
      </c>
      <c r="K33" s="34"/>
      <c r="L33" s="34"/>
      <c r="M33" s="34"/>
      <c r="N33" s="34"/>
      <c r="O33" s="34"/>
    </row>
    <row r="34" spans="1:15" ht="12.75">
      <c r="A34" s="31" t="s">
        <v>54</v>
      </c>
      <c r="C34" s="64"/>
      <c r="D34" s="64"/>
      <c r="E34" s="58"/>
      <c r="F34" s="43"/>
      <c r="G34" s="43"/>
      <c r="H34" s="58">
        <v>0</v>
      </c>
      <c r="I34" s="14"/>
      <c r="J34" s="58">
        <v>-756</v>
      </c>
      <c r="K34" s="34"/>
      <c r="L34" s="34"/>
      <c r="M34" s="34"/>
      <c r="N34" s="34"/>
      <c r="O34" s="34"/>
    </row>
    <row r="35" spans="1:15" ht="13.5" thickBot="1">
      <c r="A35" s="64"/>
      <c r="B35" s="31"/>
      <c r="C35" s="64"/>
      <c r="D35" s="64"/>
      <c r="E35" s="58"/>
      <c r="F35" s="43"/>
      <c r="G35" s="43"/>
      <c r="H35" s="99">
        <f>SUM(H32:H34)</f>
        <v>14175.486</v>
      </c>
      <c r="I35" s="18"/>
      <c r="J35" s="99">
        <f>SUM(J32:J34)</f>
        <v>5857</v>
      </c>
      <c r="K35" s="34"/>
      <c r="L35" s="34"/>
      <c r="M35" s="34"/>
      <c r="N35" s="34"/>
      <c r="O35" s="34"/>
    </row>
    <row r="36" spans="1:15" ht="12.75">
      <c r="A36" s="64"/>
      <c r="B36" s="40"/>
      <c r="C36" s="36"/>
      <c r="D36" s="31"/>
      <c r="E36" s="18"/>
      <c r="F36" s="18"/>
      <c r="G36" s="18"/>
      <c r="H36" s="18"/>
      <c r="I36" s="18"/>
      <c r="J36" s="18"/>
      <c r="K36" s="34"/>
      <c r="L36" s="34"/>
      <c r="M36" s="34"/>
      <c r="N36" s="34"/>
      <c r="O36" s="34"/>
    </row>
    <row r="37" spans="1:15" ht="12.75" customHeight="1">
      <c r="A37" s="125"/>
      <c r="B37" s="124"/>
      <c r="C37" s="124"/>
      <c r="D37" s="124"/>
      <c r="E37" s="124"/>
      <c r="F37" s="124"/>
      <c r="G37" s="124"/>
      <c r="H37" s="124"/>
      <c r="I37" s="124"/>
      <c r="J37" s="124"/>
      <c r="K37" s="34"/>
      <c r="L37" s="34"/>
      <c r="M37" s="34"/>
      <c r="N37" s="34"/>
      <c r="O37" s="34"/>
    </row>
    <row r="38" spans="1:15" ht="12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34"/>
      <c r="L38" s="34"/>
      <c r="M38" s="34"/>
      <c r="N38" s="34"/>
      <c r="O38" s="34"/>
    </row>
  </sheetData>
  <mergeCells count="1">
    <mergeCell ref="A37:J38"/>
  </mergeCells>
  <printOptions horizontalCentered="1"/>
  <pageMargins left="0.3937007874015748" right="0.3937007874015748" top="0.3937007874015748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&amp;C&amp;8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selection activeCell="A1" sqref="A1"/>
    </sheetView>
  </sheetViews>
  <sheetFormatPr defaultColWidth="9.140625" defaultRowHeight="12.75"/>
  <cols>
    <col min="1" max="1" width="42.8515625" style="59" customWidth="1"/>
    <col min="2" max="2" width="9.421875" style="59" customWidth="1"/>
    <col min="3" max="3" width="0.9921875" style="59" customWidth="1"/>
    <col min="4" max="4" width="10.140625" style="59" customWidth="1"/>
    <col min="5" max="5" width="1.1484375" style="59" customWidth="1"/>
    <col min="6" max="6" width="10.140625" style="59" bestFit="1" customWidth="1"/>
    <col min="7" max="7" width="1.28515625" style="59" customWidth="1"/>
    <col min="8" max="8" width="9.28125" style="59" customWidth="1"/>
    <col min="9" max="9" width="0.85546875" style="59" customWidth="1"/>
    <col min="10" max="10" width="9.28125" style="59" customWidth="1"/>
    <col min="11" max="11" width="0.9921875" style="59" customWidth="1"/>
    <col min="12" max="12" width="10.421875" style="59" customWidth="1"/>
    <col min="13" max="13" width="0.9921875" style="59" customWidth="1"/>
    <col min="14" max="14" width="9.28125" style="59" customWidth="1"/>
    <col min="15" max="15" width="0.9921875" style="59" customWidth="1"/>
    <col min="16" max="16" width="9.7109375" style="59" customWidth="1"/>
    <col min="17" max="16384" width="9.140625" style="59" customWidth="1"/>
  </cols>
  <sheetData>
    <row r="1" spans="1:13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75"/>
      <c r="L1" s="75"/>
      <c r="M1" s="75"/>
    </row>
    <row r="2" spans="1:13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75"/>
      <c r="L2" s="75"/>
      <c r="M2" s="75"/>
    </row>
    <row r="3" spans="1:13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75"/>
      <c r="L3" s="75"/>
      <c r="M3" s="75"/>
    </row>
    <row r="4" spans="1:13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75"/>
      <c r="L4" s="75"/>
      <c r="M4" s="75"/>
    </row>
    <row r="5" spans="1:13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75"/>
      <c r="L5" s="75"/>
      <c r="M5" s="75"/>
    </row>
    <row r="6" spans="1:1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75"/>
      <c r="L6" s="75"/>
      <c r="M6" s="75"/>
    </row>
    <row r="7" spans="1:13" ht="12.75">
      <c r="A7" s="49"/>
      <c r="B7" s="49"/>
      <c r="C7" s="49"/>
      <c r="D7" s="49"/>
      <c r="E7" s="49"/>
      <c r="F7" s="49"/>
      <c r="G7" s="49"/>
      <c r="H7" s="49"/>
      <c r="I7" s="49"/>
      <c r="J7" s="49"/>
      <c r="K7" s="75"/>
      <c r="L7" s="75"/>
      <c r="M7" s="75"/>
    </row>
    <row r="8" spans="1:13" ht="12.75">
      <c r="A8" s="76" t="s">
        <v>22</v>
      </c>
      <c r="B8" s="18"/>
      <c r="C8" s="47"/>
      <c r="D8" s="47"/>
      <c r="E8" s="47"/>
      <c r="F8" s="47"/>
      <c r="G8" s="47"/>
      <c r="H8" s="47"/>
      <c r="I8" s="47"/>
      <c r="J8" s="34"/>
      <c r="K8" s="34"/>
      <c r="L8" s="34"/>
      <c r="M8" s="34"/>
    </row>
    <row r="9" spans="1:13" ht="12.75">
      <c r="A9" s="76" t="str">
        <f>+'CF'!A9</f>
        <v>For the period ended 30 June 2008</v>
      </c>
      <c r="B9" s="18"/>
      <c r="C9" s="47"/>
      <c r="D9" s="47"/>
      <c r="E9" s="47"/>
      <c r="F9" s="47"/>
      <c r="G9" s="47"/>
      <c r="H9" s="47"/>
      <c r="I9" s="47"/>
      <c r="J9" s="34"/>
      <c r="K9" s="34"/>
      <c r="L9" s="34"/>
      <c r="M9" s="34"/>
    </row>
    <row r="10" spans="1:13" ht="12.75">
      <c r="A10" s="76" t="s">
        <v>25</v>
      </c>
      <c r="B10" s="18"/>
      <c r="C10" s="47"/>
      <c r="D10" s="47"/>
      <c r="E10" s="47"/>
      <c r="F10" s="47"/>
      <c r="G10" s="47"/>
      <c r="H10" s="47"/>
      <c r="I10" s="47"/>
      <c r="J10" s="34"/>
      <c r="K10" s="34"/>
      <c r="L10" s="34"/>
      <c r="M10" s="34"/>
    </row>
    <row r="11" spans="1:13" ht="6" customHeight="1">
      <c r="A11" s="76"/>
      <c r="B11" s="18"/>
      <c r="C11" s="47"/>
      <c r="D11" s="47"/>
      <c r="E11" s="47"/>
      <c r="F11" s="47"/>
      <c r="G11" s="47"/>
      <c r="H11" s="47"/>
      <c r="I11" s="47"/>
      <c r="J11" s="34"/>
      <c r="K11" s="34"/>
      <c r="L11" s="34"/>
      <c r="M11" s="34"/>
    </row>
    <row r="12" spans="1:16" ht="12.75">
      <c r="A12" s="77"/>
      <c r="B12" s="122" t="s">
        <v>85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36"/>
      <c r="N12" s="64"/>
      <c r="O12" s="64"/>
      <c r="P12" s="64"/>
    </row>
    <row r="13" spans="1:16" ht="12.75">
      <c r="A13" s="77"/>
      <c r="B13" s="102"/>
      <c r="C13" s="102"/>
      <c r="D13" s="102"/>
      <c r="E13" s="102"/>
      <c r="F13" s="10" t="s">
        <v>15</v>
      </c>
      <c r="G13" s="102"/>
      <c r="H13" s="102"/>
      <c r="I13" s="102"/>
      <c r="J13" s="102"/>
      <c r="K13" s="102"/>
      <c r="L13" s="102"/>
      <c r="M13" s="36"/>
      <c r="N13" s="64"/>
      <c r="O13" s="64"/>
      <c r="P13" s="64"/>
    </row>
    <row r="14" spans="1:16" ht="12.75">
      <c r="A14" s="40"/>
      <c r="B14" s="39" t="s">
        <v>14</v>
      </c>
      <c r="C14" s="18"/>
      <c r="D14" s="10" t="s">
        <v>14</v>
      </c>
      <c r="E14" s="64"/>
      <c r="F14" s="10" t="s">
        <v>93</v>
      </c>
      <c r="G14" s="64"/>
      <c r="H14" s="64"/>
      <c r="I14" s="64"/>
      <c r="J14" s="11" t="s">
        <v>16</v>
      </c>
      <c r="K14" s="64"/>
      <c r="L14" s="28"/>
      <c r="M14" s="64"/>
      <c r="N14" s="10" t="s">
        <v>18</v>
      </c>
      <c r="O14" s="10"/>
      <c r="P14" s="10" t="s">
        <v>5</v>
      </c>
    </row>
    <row r="15" spans="1:16" ht="12.75">
      <c r="A15" s="40"/>
      <c r="B15" s="39" t="s">
        <v>4</v>
      </c>
      <c r="C15" s="18"/>
      <c r="D15" s="10" t="s">
        <v>17</v>
      </c>
      <c r="E15" s="64"/>
      <c r="F15" s="10" t="s">
        <v>94</v>
      </c>
      <c r="G15" s="64"/>
      <c r="H15" s="29" t="s">
        <v>95</v>
      </c>
      <c r="I15" s="64"/>
      <c r="J15" s="10" t="s">
        <v>96</v>
      </c>
      <c r="K15" s="64"/>
      <c r="L15" s="29" t="s">
        <v>63</v>
      </c>
      <c r="M15" s="64"/>
      <c r="N15" s="10" t="s">
        <v>23</v>
      </c>
      <c r="O15" s="10"/>
      <c r="P15" s="10" t="s">
        <v>19</v>
      </c>
    </row>
    <row r="16" spans="1:16" ht="12.75">
      <c r="A16" s="40"/>
      <c r="B16" s="60" t="s">
        <v>0</v>
      </c>
      <c r="C16" s="18"/>
      <c r="D16" s="10" t="s">
        <v>0</v>
      </c>
      <c r="E16" s="64"/>
      <c r="F16" s="10" t="s">
        <v>0</v>
      </c>
      <c r="G16" s="64"/>
      <c r="H16" s="10" t="s">
        <v>0</v>
      </c>
      <c r="I16" s="64"/>
      <c r="J16" s="10" t="s">
        <v>0</v>
      </c>
      <c r="K16" s="64"/>
      <c r="L16" s="10" t="s">
        <v>0</v>
      </c>
      <c r="M16" s="64"/>
      <c r="N16" s="10" t="s">
        <v>0</v>
      </c>
      <c r="O16" s="10"/>
      <c r="P16" s="10" t="s">
        <v>0</v>
      </c>
    </row>
    <row r="17" spans="1:16" ht="12.75">
      <c r="A17" s="40"/>
      <c r="B17" s="60"/>
      <c r="C17" s="18"/>
      <c r="D17" s="10"/>
      <c r="E17" s="64"/>
      <c r="F17" s="10"/>
      <c r="G17" s="64"/>
      <c r="H17" s="64"/>
      <c r="I17" s="64"/>
      <c r="J17" s="10"/>
      <c r="K17" s="64"/>
      <c r="L17" s="64"/>
      <c r="M17" s="64"/>
      <c r="N17" s="10"/>
      <c r="O17" s="10"/>
      <c r="P17" s="10"/>
    </row>
    <row r="18" spans="1:16" ht="12.75">
      <c r="A18" s="70" t="s">
        <v>79</v>
      </c>
      <c r="B18" s="78">
        <v>529153</v>
      </c>
      <c r="C18" s="79"/>
      <c r="D18" s="14">
        <v>316155</v>
      </c>
      <c r="E18" s="64"/>
      <c r="F18" s="14">
        <v>-152</v>
      </c>
      <c r="G18" s="64"/>
      <c r="H18" s="14">
        <v>133930</v>
      </c>
      <c r="I18" s="64"/>
      <c r="J18" s="14">
        <v>255483</v>
      </c>
      <c r="K18" s="64"/>
      <c r="L18" s="80">
        <f>+J18+H18+F18+D18+B18</f>
        <v>1234569</v>
      </c>
      <c r="M18" s="64"/>
      <c r="N18" s="14">
        <v>55736</v>
      </c>
      <c r="O18" s="12"/>
      <c r="P18" s="81">
        <f>+L18+N18</f>
        <v>1290305</v>
      </c>
    </row>
    <row r="19" spans="1:16" ht="12.75">
      <c r="A19" s="30"/>
      <c r="B19" s="18"/>
      <c r="C19" s="18"/>
      <c r="D19" s="18"/>
      <c r="E19" s="64"/>
      <c r="F19" s="18"/>
      <c r="G19" s="64"/>
      <c r="H19" s="64"/>
      <c r="I19" s="64"/>
      <c r="J19" s="18"/>
      <c r="K19" s="64"/>
      <c r="L19" s="64"/>
      <c r="M19" s="64"/>
      <c r="N19" s="36"/>
      <c r="O19" s="36"/>
      <c r="P19" s="36"/>
    </row>
    <row r="20" spans="1:16" ht="12.75">
      <c r="A20" s="50" t="s">
        <v>83</v>
      </c>
      <c r="B20" s="111"/>
      <c r="C20" s="84"/>
      <c r="D20" s="84"/>
      <c r="E20" s="85"/>
      <c r="F20" s="84"/>
      <c r="G20" s="85"/>
      <c r="H20" s="84"/>
      <c r="I20" s="85"/>
      <c r="J20" s="84"/>
      <c r="K20" s="85"/>
      <c r="L20" s="112"/>
      <c r="M20" s="85"/>
      <c r="N20" s="84"/>
      <c r="O20" s="86"/>
      <c r="P20" s="113"/>
    </row>
    <row r="21" spans="1:16" ht="12.75">
      <c r="A21" s="31" t="s">
        <v>80</v>
      </c>
      <c r="B21" s="96">
        <v>0</v>
      </c>
      <c r="C21" s="14"/>
      <c r="D21" s="14">
        <v>0</v>
      </c>
      <c r="E21" s="91"/>
      <c r="F21" s="14">
        <v>903</v>
      </c>
      <c r="G21" s="91"/>
      <c r="H21" s="14">
        <v>0</v>
      </c>
      <c r="I21" s="91"/>
      <c r="J21" s="14">
        <v>0</v>
      </c>
      <c r="K21" s="91"/>
      <c r="L21" s="92">
        <f>+J21+H21+F21+D21+B21</f>
        <v>903</v>
      </c>
      <c r="M21" s="91"/>
      <c r="N21" s="14">
        <v>0</v>
      </c>
      <c r="O21" s="12"/>
      <c r="P21" s="97">
        <f>+L21+N21</f>
        <v>903</v>
      </c>
    </row>
    <row r="22" spans="1:16" ht="12.75">
      <c r="A22" s="31" t="s">
        <v>65</v>
      </c>
      <c r="B22" s="87">
        <v>0</v>
      </c>
      <c r="C22" s="117"/>
      <c r="D22" s="15">
        <v>0</v>
      </c>
      <c r="E22" s="117"/>
      <c r="F22" s="15">
        <v>0</v>
      </c>
      <c r="G22" s="117"/>
      <c r="H22" s="15">
        <v>0</v>
      </c>
      <c r="I22" s="117"/>
      <c r="J22" s="15">
        <f>+'IS'!G40</f>
        <v>87189</v>
      </c>
      <c r="K22" s="117"/>
      <c r="L22" s="88">
        <f>+J22+H22+F22+D22+B22</f>
        <v>87189</v>
      </c>
      <c r="M22" s="117"/>
      <c r="N22" s="15">
        <f>+'IS'!G41</f>
        <v>10539</v>
      </c>
      <c r="O22" s="89"/>
      <c r="P22" s="90">
        <f>+L22+N22</f>
        <v>97728</v>
      </c>
    </row>
    <row r="23" spans="1:16" ht="12.75">
      <c r="A23" s="31" t="s">
        <v>84</v>
      </c>
      <c r="B23" s="14">
        <f>SUM(B20:B22)</f>
        <v>0</v>
      </c>
      <c r="C23" s="101"/>
      <c r="D23" s="14">
        <f>SUM(D20:D22)</f>
        <v>0</v>
      </c>
      <c r="E23" s="101"/>
      <c r="F23" s="14">
        <f>SUM(F20:F22)</f>
        <v>903</v>
      </c>
      <c r="G23" s="101"/>
      <c r="H23" s="14">
        <f>SUM(H20:H22)</f>
        <v>0</v>
      </c>
      <c r="I23" s="101"/>
      <c r="J23" s="14">
        <f>SUM(J20:J22)</f>
        <v>87189</v>
      </c>
      <c r="K23" s="101"/>
      <c r="L23" s="14">
        <f>SUM(L20:L22)</f>
        <v>88092</v>
      </c>
      <c r="M23" s="101"/>
      <c r="N23" s="14">
        <f>SUM(N20:N22)</f>
        <v>10539</v>
      </c>
      <c r="O23" s="12"/>
      <c r="P23" s="14">
        <f>SUM(P20:P22)</f>
        <v>98631</v>
      </c>
    </row>
    <row r="24" spans="1:16" ht="12.75">
      <c r="A24" s="31"/>
      <c r="B24" s="14"/>
      <c r="C24" s="101"/>
      <c r="D24" s="14"/>
      <c r="E24" s="101"/>
      <c r="F24" s="14"/>
      <c r="G24" s="101"/>
      <c r="H24" s="14"/>
      <c r="I24" s="101"/>
      <c r="J24" s="14"/>
      <c r="K24" s="101"/>
      <c r="L24" s="14"/>
      <c r="M24" s="101"/>
      <c r="N24" s="14"/>
      <c r="O24" s="12"/>
      <c r="P24" s="14"/>
    </row>
    <row r="25" spans="1:16" ht="12.75">
      <c r="A25" s="31" t="s">
        <v>81</v>
      </c>
      <c r="B25" s="14">
        <v>0</v>
      </c>
      <c r="C25" s="101"/>
      <c r="D25" s="14">
        <v>0</v>
      </c>
      <c r="E25" s="101"/>
      <c r="F25" s="14">
        <v>0</v>
      </c>
      <c r="G25" s="101"/>
      <c r="H25" s="14">
        <v>0</v>
      </c>
      <c r="I25" s="101"/>
      <c r="J25" s="14">
        <v>0</v>
      </c>
      <c r="K25" s="101"/>
      <c r="L25" s="92">
        <f>+J25+H25+F25+D25+B25</f>
        <v>0</v>
      </c>
      <c r="M25" s="101"/>
      <c r="N25" s="14">
        <v>5153</v>
      </c>
      <c r="O25" s="12"/>
      <c r="P25" s="14">
        <f>+L25+N25</f>
        <v>5153</v>
      </c>
    </row>
    <row r="26" spans="1:16" ht="12.75">
      <c r="A26" s="31"/>
      <c r="B26" s="14"/>
      <c r="C26" s="101"/>
      <c r="D26" s="14"/>
      <c r="E26" s="101"/>
      <c r="F26" s="14"/>
      <c r="G26" s="101"/>
      <c r="H26" s="14"/>
      <c r="I26" s="101"/>
      <c r="J26" s="14"/>
      <c r="K26" s="101"/>
      <c r="L26" s="92"/>
      <c r="M26" s="101"/>
      <c r="N26" s="14"/>
      <c r="O26" s="12"/>
      <c r="P26" s="14"/>
    </row>
    <row r="27" spans="1:16" ht="12.75">
      <c r="A27" s="50" t="s">
        <v>108</v>
      </c>
      <c r="B27" s="14">
        <v>0</v>
      </c>
      <c r="C27" s="101"/>
      <c r="D27" s="14">
        <v>0</v>
      </c>
      <c r="E27" s="101"/>
      <c r="F27" s="14">
        <v>0</v>
      </c>
      <c r="G27" s="101"/>
      <c r="H27" s="14">
        <v>0</v>
      </c>
      <c r="I27" s="101"/>
      <c r="J27" s="14">
        <v>-23494</v>
      </c>
      <c r="K27" s="101"/>
      <c r="L27" s="14">
        <v>-23494</v>
      </c>
      <c r="M27" s="101"/>
      <c r="N27" s="14">
        <v>0</v>
      </c>
      <c r="O27" s="12"/>
      <c r="P27" s="14">
        <f>+L27+N27</f>
        <v>-23494</v>
      </c>
    </row>
    <row r="28" spans="1:16" ht="12.75">
      <c r="A28" s="30"/>
      <c r="B28" s="18"/>
      <c r="C28" s="18"/>
      <c r="D28" s="18"/>
      <c r="E28" s="64"/>
      <c r="F28" s="18"/>
      <c r="G28" s="64"/>
      <c r="H28" s="64"/>
      <c r="I28" s="64"/>
      <c r="J28" s="18"/>
      <c r="K28" s="64"/>
      <c r="L28" s="64"/>
      <c r="M28" s="64"/>
      <c r="N28" s="83"/>
      <c r="O28" s="36"/>
      <c r="P28" s="36"/>
    </row>
    <row r="29" spans="1:18" ht="13.5" thickBot="1">
      <c r="A29" s="70" t="s">
        <v>102</v>
      </c>
      <c r="B29" s="26">
        <f>+B18+B23+B25+B27</f>
        <v>529153</v>
      </c>
      <c r="C29" s="26"/>
      <c r="D29" s="26">
        <f>+D18+D23+D25+D27</f>
        <v>316155</v>
      </c>
      <c r="E29" s="93"/>
      <c r="F29" s="26">
        <f>+F18+F23+F25+F27</f>
        <v>751</v>
      </c>
      <c r="G29" s="93"/>
      <c r="H29" s="26">
        <f>+H18+H23+H25+H27</f>
        <v>133930</v>
      </c>
      <c r="I29" s="93"/>
      <c r="J29" s="26">
        <f>+J18+J23+J25+J27</f>
        <v>319178</v>
      </c>
      <c r="K29" s="93"/>
      <c r="L29" s="26">
        <f>+L18+L23+L25+L27</f>
        <v>1299167</v>
      </c>
      <c r="M29" s="93"/>
      <c r="N29" s="26">
        <f>+N18+N23+N25+N27</f>
        <v>71428</v>
      </c>
      <c r="O29" s="94"/>
      <c r="P29" s="26">
        <f>+P18+P23+P25+P27</f>
        <v>1370595</v>
      </c>
      <c r="R29" s="95"/>
    </row>
    <row r="30" spans="1:16" ht="12.75">
      <c r="A30" s="30"/>
      <c r="B30" s="18"/>
      <c r="C30" s="18"/>
      <c r="D30" s="18"/>
      <c r="E30" s="64"/>
      <c r="F30" s="18"/>
      <c r="G30" s="64"/>
      <c r="H30" s="64"/>
      <c r="I30" s="64"/>
      <c r="J30" s="18"/>
      <c r="K30" s="64"/>
      <c r="L30" s="61"/>
      <c r="M30" s="36"/>
      <c r="N30" s="61"/>
      <c r="O30" s="82"/>
      <c r="P30" s="80"/>
    </row>
    <row r="31" spans="1:16" ht="12.75">
      <c r="A31" s="70" t="s">
        <v>53</v>
      </c>
      <c r="B31" s="78">
        <v>529153</v>
      </c>
      <c r="C31" s="79"/>
      <c r="D31" s="14">
        <v>316155</v>
      </c>
      <c r="E31" s="64"/>
      <c r="F31" s="14">
        <v>-75</v>
      </c>
      <c r="G31" s="64"/>
      <c r="H31" s="14">
        <v>134233</v>
      </c>
      <c r="I31" s="64"/>
      <c r="J31" s="14">
        <v>145403</v>
      </c>
      <c r="K31" s="64"/>
      <c r="L31" s="80">
        <f>+J31+H31+F31+D31+B31</f>
        <v>1124869</v>
      </c>
      <c r="M31" s="64"/>
      <c r="N31" s="14">
        <f>44149</f>
        <v>44149</v>
      </c>
      <c r="O31" s="12"/>
      <c r="P31" s="81">
        <f>+L31+N31</f>
        <v>1169018</v>
      </c>
    </row>
    <row r="32" spans="1:16" ht="12.75">
      <c r="A32" s="30"/>
      <c r="B32" s="18"/>
      <c r="C32" s="18"/>
      <c r="D32" s="18"/>
      <c r="E32" s="64"/>
      <c r="F32" s="18"/>
      <c r="G32" s="64"/>
      <c r="H32" s="64"/>
      <c r="I32" s="64"/>
      <c r="J32" s="18"/>
      <c r="K32" s="64"/>
      <c r="L32" s="64"/>
      <c r="M32" s="64"/>
      <c r="N32" s="36"/>
      <c r="O32" s="36"/>
      <c r="P32" s="36"/>
    </row>
    <row r="33" spans="1:16" ht="12.75">
      <c r="A33" s="50" t="s">
        <v>82</v>
      </c>
      <c r="B33" s="111"/>
      <c r="C33" s="84"/>
      <c r="D33" s="84"/>
      <c r="E33" s="85"/>
      <c r="F33" s="84"/>
      <c r="G33" s="85"/>
      <c r="H33" s="84"/>
      <c r="I33" s="85"/>
      <c r="J33" s="84"/>
      <c r="K33" s="85"/>
      <c r="L33" s="112"/>
      <c r="M33" s="85"/>
      <c r="N33" s="84"/>
      <c r="O33" s="86"/>
      <c r="P33" s="113"/>
    </row>
    <row r="34" spans="1:16" ht="12.75">
      <c r="A34" s="31" t="s">
        <v>80</v>
      </c>
      <c r="B34" s="96">
        <v>0</v>
      </c>
      <c r="C34" s="14"/>
      <c r="D34" s="14">
        <v>0</v>
      </c>
      <c r="E34" s="91"/>
      <c r="F34" s="14">
        <v>-471</v>
      </c>
      <c r="G34" s="91"/>
      <c r="H34" s="14">
        <v>0</v>
      </c>
      <c r="I34" s="91"/>
      <c r="J34" s="14">
        <v>0</v>
      </c>
      <c r="K34" s="91"/>
      <c r="L34" s="92">
        <f>+J34+H34+F34+D34+B34</f>
        <v>-471</v>
      </c>
      <c r="M34" s="91"/>
      <c r="N34" s="14">
        <v>0</v>
      </c>
      <c r="O34" s="12"/>
      <c r="P34" s="97">
        <f>+L34+N34</f>
        <v>-471</v>
      </c>
    </row>
    <row r="35" spans="1:16" ht="12.75">
      <c r="A35" s="31" t="s">
        <v>65</v>
      </c>
      <c r="B35" s="87">
        <v>0</v>
      </c>
      <c r="C35" s="117"/>
      <c r="D35" s="15">
        <v>0</v>
      </c>
      <c r="E35" s="117"/>
      <c r="F35" s="15">
        <v>0</v>
      </c>
      <c r="G35" s="117"/>
      <c r="H35" s="15">
        <v>0</v>
      </c>
      <c r="I35" s="117"/>
      <c r="J35" s="15">
        <v>8324</v>
      </c>
      <c r="K35" s="117"/>
      <c r="L35" s="88">
        <f>+J35+H35+F35+D35+B35</f>
        <v>8324</v>
      </c>
      <c r="M35" s="117"/>
      <c r="N35" s="15">
        <f>+'IS'!I41</f>
        <v>466</v>
      </c>
      <c r="O35" s="89"/>
      <c r="P35" s="90">
        <f>+L35+N35</f>
        <v>8790</v>
      </c>
    </row>
    <row r="36" spans="1:16" ht="12.75">
      <c r="A36" s="50" t="s">
        <v>109</v>
      </c>
      <c r="B36" s="84">
        <f>SUM(B34:B35)</f>
        <v>0</v>
      </c>
      <c r="C36" s="119"/>
      <c r="D36" s="84">
        <f>SUM(D34:D35)</f>
        <v>0</v>
      </c>
      <c r="E36" s="119"/>
      <c r="F36" s="84">
        <f>SUM(F34:F35)</f>
        <v>-471</v>
      </c>
      <c r="G36" s="119"/>
      <c r="H36" s="84">
        <f>SUM(H34:H35)</f>
        <v>0</v>
      </c>
      <c r="I36" s="119"/>
      <c r="J36" s="84">
        <f>SUM(J34:J35)</f>
        <v>8324</v>
      </c>
      <c r="K36" s="119"/>
      <c r="L36" s="84">
        <f>SUM(L34:L35)</f>
        <v>7853</v>
      </c>
      <c r="M36" s="119"/>
      <c r="N36" s="84">
        <f>SUM(N34:N35)</f>
        <v>466</v>
      </c>
      <c r="O36" s="86"/>
      <c r="P36" s="84">
        <f>SUM(P34:P35)</f>
        <v>8319</v>
      </c>
    </row>
    <row r="37" spans="1:16" ht="12.75">
      <c r="A37" s="31"/>
      <c r="B37" s="14"/>
      <c r="C37" s="101"/>
      <c r="D37" s="14"/>
      <c r="E37" s="101"/>
      <c r="F37" s="14"/>
      <c r="G37" s="101"/>
      <c r="H37" s="14"/>
      <c r="I37" s="101"/>
      <c r="J37" s="14"/>
      <c r="K37" s="101"/>
      <c r="L37" s="92"/>
      <c r="M37" s="101"/>
      <c r="N37" s="14"/>
      <c r="O37" s="12"/>
      <c r="P37" s="81"/>
    </row>
    <row r="38" spans="1:16" ht="12.75">
      <c r="A38" s="31" t="s">
        <v>104</v>
      </c>
      <c r="B38" s="14">
        <v>0</v>
      </c>
      <c r="C38" s="101"/>
      <c r="D38" s="14">
        <v>0</v>
      </c>
      <c r="E38" s="101"/>
      <c r="F38" s="14">
        <v>0</v>
      </c>
      <c r="G38" s="101"/>
      <c r="H38" s="14">
        <v>0</v>
      </c>
      <c r="I38" s="101"/>
      <c r="J38" s="14">
        <v>-11589</v>
      </c>
      <c r="K38" s="101"/>
      <c r="L38" s="92">
        <f>+J38+H38+F38+D38+B38</f>
        <v>-11589</v>
      </c>
      <c r="M38" s="101"/>
      <c r="N38" s="14">
        <v>0</v>
      </c>
      <c r="O38" s="12"/>
      <c r="P38" s="81">
        <f>+L38+N38</f>
        <v>-11589</v>
      </c>
    </row>
    <row r="39" spans="1:16" ht="12.75">
      <c r="A39" s="30"/>
      <c r="B39" s="18"/>
      <c r="C39" s="18"/>
      <c r="D39" s="18"/>
      <c r="E39" s="64"/>
      <c r="F39" s="18"/>
      <c r="G39" s="64"/>
      <c r="H39" s="64"/>
      <c r="I39" s="64"/>
      <c r="J39" s="18"/>
      <c r="K39" s="64"/>
      <c r="L39" s="64"/>
      <c r="M39" s="64"/>
      <c r="N39" s="83"/>
      <c r="O39" s="36"/>
      <c r="P39" s="36"/>
    </row>
    <row r="40" spans="1:18" ht="13.5" thickBot="1">
      <c r="A40" s="70" t="s">
        <v>103</v>
      </c>
      <c r="B40" s="26">
        <f>+B31+B36+B38</f>
        <v>529153</v>
      </c>
      <c r="C40" s="26"/>
      <c r="D40" s="26">
        <f>+D31+D36+D38</f>
        <v>316155</v>
      </c>
      <c r="E40" s="93"/>
      <c r="F40" s="26">
        <f>+F31+F36+F38</f>
        <v>-546</v>
      </c>
      <c r="G40" s="93"/>
      <c r="H40" s="26">
        <f>+H31+H36+H38</f>
        <v>134233</v>
      </c>
      <c r="I40" s="93"/>
      <c r="J40" s="26">
        <f>+J31+J36+J38</f>
        <v>142138</v>
      </c>
      <c r="K40" s="93"/>
      <c r="L40" s="26">
        <f>+L31+L36+L38</f>
        <v>1121133</v>
      </c>
      <c r="M40" s="93"/>
      <c r="N40" s="26">
        <f>+N31+N36+N38</f>
        <v>44615</v>
      </c>
      <c r="O40" s="94"/>
      <c r="P40" s="26">
        <f>+P31+P36+P38</f>
        <v>1165748</v>
      </c>
      <c r="R40" s="95"/>
    </row>
    <row r="41" spans="1:16" ht="12.75">
      <c r="A41" s="30"/>
      <c r="B41" s="18"/>
      <c r="C41" s="18"/>
      <c r="D41" s="18"/>
      <c r="E41" s="64"/>
      <c r="F41" s="18"/>
      <c r="G41" s="64"/>
      <c r="H41" s="64"/>
      <c r="I41" s="64"/>
      <c r="J41" s="18"/>
      <c r="K41" s="64"/>
      <c r="L41" s="36"/>
      <c r="M41" s="36"/>
      <c r="N41" s="36"/>
      <c r="O41" s="82"/>
      <c r="P41" s="64"/>
    </row>
    <row r="42" spans="1:16" ht="12.75">
      <c r="A42" s="64" t="s">
        <v>97</v>
      </c>
      <c r="B42" s="18"/>
      <c r="C42" s="18"/>
      <c r="D42" s="18"/>
      <c r="E42" s="18"/>
      <c r="F42" s="18"/>
      <c r="G42" s="18"/>
      <c r="H42" s="18"/>
      <c r="I42" s="18"/>
      <c r="J42" s="36"/>
      <c r="K42" s="36"/>
      <c r="L42" s="36"/>
      <c r="M42" s="36"/>
      <c r="N42" s="64"/>
      <c r="O42" s="64"/>
      <c r="P42" s="64"/>
    </row>
    <row r="43" spans="1:16" ht="12.75">
      <c r="A43" s="64"/>
      <c r="B43" s="18"/>
      <c r="C43" s="18"/>
      <c r="D43" s="18"/>
      <c r="E43" s="18"/>
      <c r="F43" s="18"/>
      <c r="G43" s="18"/>
      <c r="H43" s="18"/>
      <c r="I43" s="18"/>
      <c r="J43" s="36"/>
      <c r="K43" s="36"/>
      <c r="L43" s="36"/>
      <c r="M43" s="36"/>
      <c r="N43" s="64"/>
      <c r="O43" s="64"/>
      <c r="P43" s="64"/>
    </row>
    <row r="44" spans="1:16" s="106" customFormat="1" ht="12.75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</row>
    <row r="45" spans="1:16" ht="12.75">
      <c r="A45" s="50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</sheetData>
  <mergeCells count="1">
    <mergeCell ref="B12:L12"/>
  </mergeCells>
  <printOptions horizontalCentered="1"/>
  <pageMargins left="0.3" right="0.3" top="0.2" bottom="0.3" header="0.1" footer="0.1"/>
  <pageSetup fitToHeight="1" fitToWidth="1" horizontalDpi="600" verticalDpi="600" orientation="landscape" paperSize="9" r:id="rId2"/>
  <headerFooter alignWithMargins="0">
    <oddFooter>&amp;C&amp;8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idasuryati</cp:lastModifiedBy>
  <cp:lastPrinted>2008-08-20T05:48:05Z</cp:lastPrinted>
  <dcterms:created xsi:type="dcterms:W3CDTF">1999-08-02T06:32:51Z</dcterms:created>
  <dcterms:modified xsi:type="dcterms:W3CDTF">2008-08-20T06:13:35Z</dcterms:modified>
  <cp:category/>
  <cp:version/>
  <cp:contentType/>
  <cp:contentStatus/>
</cp:coreProperties>
</file>